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31012 - Revitalizace 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'20231012 - Revitalizace a...'!$C$125:$K$219</definedName>
    <definedName name="_xlnm.Print_Area" localSheetId="1">'20231012 - Revitalizace a...'!$C$4:$J$76,'20231012 - Revitalizace a...'!$C$82:$J$109,'20231012 - Revitalizace a...'!$C$115:$K$219</definedName>
    <definedName name="_xlnm.Print_Titles" localSheetId="1">'20231012 - Revitalizace a...'!$125:$125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19"/>
  <c r="BH219"/>
  <c r="BG219"/>
  <c r="BF219"/>
  <c r="T219"/>
  <c r="T218"/>
  <c r="R219"/>
  <c r="R218"/>
  <c r="P219"/>
  <c r="P218"/>
  <c r="BI217"/>
  <c r="BH217"/>
  <c r="BG217"/>
  <c r="BF217"/>
  <c r="T217"/>
  <c r="T216"/>
  <c r="R217"/>
  <c r="R216"/>
  <c r="P217"/>
  <c r="P216"/>
  <c r="BI215"/>
  <c r="BH215"/>
  <c r="BG215"/>
  <c r="BF215"/>
  <c r="T215"/>
  <c r="T214"/>
  <c r="T213"/>
  <c r="R215"/>
  <c r="R214"/>
  <c r="P215"/>
  <c r="P214"/>
  <c r="P213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T207"/>
  <c r="R208"/>
  <c r="R207"/>
  <c r="P208"/>
  <c r="P207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9"/>
  <c r="BH129"/>
  <c r="BG129"/>
  <c r="BF129"/>
  <c r="T129"/>
  <c r="R129"/>
  <c r="P129"/>
  <c r="F120"/>
  <c r="E118"/>
  <c r="F87"/>
  <c r="E85"/>
  <c r="J22"/>
  <c r="E22"/>
  <c r="J90"/>
  <c r="J21"/>
  <c r="J19"/>
  <c r="E19"/>
  <c r="J89"/>
  <c r="J18"/>
  <c r="J16"/>
  <c r="E16"/>
  <c r="F123"/>
  <c r="J15"/>
  <c r="J13"/>
  <c r="E13"/>
  <c r="F122"/>
  <c r="J12"/>
  <c r="J10"/>
  <c r="J120"/>
  <c i="1" r="L90"/>
  <c r="AM90"/>
  <c r="AM89"/>
  <c r="L89"/>
  <c r="AM87"/>
  <c r="L87"/>
  <c r="L85"/>
  <c r="L84"/>
  <c i="2" r="J219"/>
  <c r="BK191"/>
  <c r="J206"/>
  <c r="BK141"/>
  <c r="J196"/>
  <c r="BK154"/>
  <c r="BK211"/>
  <c r="J217"/>
  <c r="BK177"/>
  <c r="J175"/>
  <c r="BK149"/>
  <c r="BK219"/>
  <c r="J189"/>
  <c r="J180"/>
  <c r="J168"/>
  <c r="J165"/>
  <c r="J170"/>
  <c r="J204"/>
  <c r="J208"/>
  <c r="J201"/>
  <c r="J129"/>
  <c r="J152"/>
  <c r="BK204"/>
  <c r="J160"/>
  <c r="BK170"/>
  <c r="BK197"/>
  <c r="BK217"/>
  <c r="BK192"/>
  <c r="BK146"/>
  <c r="J193"/>
  <c r="BK195"/>
  <c r="J212"/>
  <c r="BK148"/>
  <c r="BK163"/>
  <c r="J172"/>
  <c r="J190"/>
  <c r="J187"/>
  <c r="J177"/>
  <c r="J199"/>
  <c r="J191"/>
  <c r="J141"/>
  <c r="BK165"/>
  <c r="BK196"/>
  <c r="J131"/>
  <c r="BK172"/>
  <c r="BK190"/>
  <c r="J154"/>
  <c r="J158"/>
  <c r="J162"/>
  <c r="J197"/>
  <c r="BK194"/>
  <c r="BK198"/>
  <c r="J215"/>
  <c r="BK188"/>
  <c r="BK131"/>
  <c r="J149"/>
  <c r="BK152"/>
  <c r="BK180"/>
  <c r="BK160"/>
  <c r="BK200"/>
  <c r="J195"/>
  <c r="BK129"/>
  <c r="J192"/>
  <c r="BK187"/>
  <c r="BK201"/>
  <c r="J211"/>
  <c r="J151"/>
  <c r="J194"/>
  <c r="J148"/>
  <c r="BK175"/>
  <c r="BK193"/>
  <c r="BK185"/>
  <c r="BK151"/>
  <c r="J188"/>
  <c r="J146"/>
  <c r="BK215"/>
  <c r="BK142"/>
  <c r="J142"/>
  <c r="BK206"/>
  <c r="BK136"/>
  <c r="J185"/>
  <c r="BK189"/>
  <c r="BK208"/>
  <c r="BK162"/>
  <c i="1" r="AS94"/>
  <c i="2" r="J198"/>
  <c r="BK212"/>
  <c r="BK158"/>
  <c r="J163"/>
  <c r="J136"/>
  <c r="J200"/>
  <c r="BK199"/>
  <c r="BK168"/>
  <c l="1" r="R213"/>
  <c r="P167"/>
  <c r="BK184"/>
  <c r="J184"/>
  <c r="J100"/>
  <c r="P128"/>
  <c r="P127"/>
  <c r="P126"/>
  <c i="1" r="AU95"/>
  <c i="2" r="BK174"/>
  <c r="J174"/>
  <c r="J98"/>
  <c r="P203"/>
  <c r="R128"/>
  <c r="P174"/>
  <c r="T203"/>
  <c r="T128"/>
  <c r="T174"/>
  <c r="BK210"/>
  <c r="BK209"/>
  <c r="J209"/>
  <c r="J103"/>
  <c r="BK167"/>
  <c r="J167"/>
  <c r="J97"/>
  <c r="R174"/>
  <c r="P184"/>
  <c r="BK203"/>
  <c r="J203"/>
  <c r="J101"/>
  <c r="T210"/>
  <c r="T209"/>
  <c r="R167"/>
  <c r="T184"/>
  <c r="P210"/>
  <c r="P209"/>
  <c r="BK128"/>
  <c r="J128"/>
  <c r="J96"/>
  <c r="T167"/>
  <c r="R184"/>
  <c r="R203"/>
  <c r="R210"/>
  <c r="R209"/>
  <c r="BK179"/>
  <c r="J179"/>
  <c r="J99"/>
  <c r="BK207"/>
  <c r="J207"/>
  <c r="J102"/>
  <c r="BK216"/>
  <c r="J216"/>
  <c r="J107"/>
  <c r="BK214"/>
  <c r="J214"/>
  <c r="J106"/>
  <c r="BK218"/>
  <c r="J218"/>
  <c r="J108"/>
  <c r="F90"/>
  <c r="BE148"/>
  <c r="BE168"/>
  <c r="BE177"/>
  <c r="BE165"/>
  <c r="BE197"/>
  <c r="BE189"/>
  <c r="BE193"/>
  <c r="J87"/>
  <c r="J123"/>
  <c r="BE180"/>
  <c r="BE206"/>
  <c r="BE195"/>
  <c r="BE211"/>
  <c r="BE204"/>
  <c r="BE142"/>
  <c r="BE163"/>
  <c r="BE170"/>
  <c r="BE196"/>
  <c r="BE215"/>
  <c r="BE146"/>
  <c r="BE152"/>
  <c r="BE172"/>
  <c r="BE188"/>
  <c r="BE136"/>
  <c r="BE219"/>
  <c r="BE141"/>
  <c r="BE154"/>
  <c r="BE160"/>
  <c r="BE185"/>
  <c r="BE149"/>
  <c r="BE198"/>
  <c r="BE199"/>
  <c r="BE131"/>
  <c r="BE192"/>
  <c r="BE200"/>
  <c r="F89"/>
  <c r="J122"/>
  <c r="BE158"/>
  <c r="BE162"/>
  <c r="BE208"/>
  <c r="BE129"/>
  <c r="BE151"/>
  <c r="BE191"/>
  <c r="BE194"/>
  <c r="BE201"/>
  <c r="BE217"/>
  <c r="BE175"/>
  <c r="BE187"/>
  <c r="BE190"/>
  <c r="BE212"/>
  <c r="J32"/>
  <c i="1" r="AW95"/>
  <c r="AU94"/>
  <c i="2" r="F35"/>
  <c i="1" r="BD95"/>
  <c r="BD94"/>
  <c r="W33"/>
  <c i="2" r="F33"/>
  <c i="1" r="BB95"/>
  <c r="BB94"/>
  <c r="AX94"/>
  <c i="2" r="F32"/>
  <c i="1" r="BA95"/>
  <c r="BA94"/>
  <c r="W30"/>
  <c i="2" r="F34"/>
  <c i="1" r="BC95"/>
  <c r="BC94"/>
  <c r="AY94"/>
  <c i="2" l="1" r="R127"/>
  <c r="R126"/>
  <c r="T127"/>
  <c r="T126"/>
  <c r="J210"/>
  <c r="J104"/>
  <c r="BK127"/>
  <c r="J127"/>
  <c r="J95"/>
  <c r="BK213"/>
  <c r="J213"/>
  <c r="J105"/>
  <c i="1" r="AW94"/>
  <c r="AK30"/>
  <c r="W32"/>
  <c i="2" r="F31"/>
  <c i="1" r="AZ95"/>
  <c r="AZ94"/>
  <c r="AV94"/>
  <c r="AK29"/>
  <c i="2" r="J31"/>
  <c i="1" r="AV95"/>
  <c r="AT95"/>
  <c r="W31"/>
  <c i="2" l="1" r="BK126"/>
  <c r="J126"/>
  <c r="J94"/>
  <c i="1" r="AT94"/>
  <c r="W29"/>
  <c i="2" l="1" r="J28"/>
  <c i="1" r="AG95"/>
  <c r="AG94"/>
  <c r="AK26"/>
  <c r="AK35"/>
  <c l="1" r="AN94"/>
  <c i="2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<sst xmlns="http://schemas.openxmlformats.org/spreadsheetml/2006/main">
  <si>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</si>
  <si>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</si>
  <si>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</si>
  <si>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</si>
  <si>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</si>
  <si>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{1b7da738-f1ce-4207-af6d-18dd4138dc8a}</t>
  </si>
  <si>
    <t>0,01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</si>
  <si>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</si>
  <si>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</si>
  <si>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</si>
  <si>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</si>
  <si>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</si>
  <si>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</si>
  <si>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</si>
  <si>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20231012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</si>
  <si>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</si>
  <si>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</si>
  <si>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a zatraktivnění pevnosti Dobrošov, SO 203 Zasakování odpadních vod</t>
  </si>
  <si>
    <t>KSO:</t>
  </si>
  <si>
    <t>CC-CZ:</t>
  </si>
  <si>
    <t>Místo:</t>
  </si>
  <si>
    <t xml:space="preserve"> </t>
  </si>
  <si>
    <t>Datum:</t>
  </si>
  <si>
    <t>12. 10. 2023</t>
  </si>
  <si>
    <t>Zadavatel:</t>
  </si>
  <si>
    <t>IČ:</t>
  </si>
  <si>
    <t>0,1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</si>
  <si>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</si>
  <si>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</si>
  <si>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</si>
  <si>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</si>
  <si>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</si>
  <si>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</si>
  <si>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</si>
  <si>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</si>
  <si>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</si>
  <si>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</si>
  <si>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</si>
  <si>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</si>
  <si>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</si>
  <si>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</si>
  <si>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</si>
  <si>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</si>
  <si>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</si>
  <si>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</si>
  <si>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</si>
  <si>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</si>
  <si>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</si>
  <si>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</si>
  <si>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</si>
  <si>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</si>
  <si>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</si>
  <si>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</si>
  <si>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</si>
  <si>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</si>
  <si>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</si>
  <si>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</si>
  <si>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</si>
  <si>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</si>
  <si>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</si>
  <si>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</si>
  <si>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</si>
  <si>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</si>
  <si>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</si>
  <si>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</si>
  <si>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</si>
  <si>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</si>
  <si>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</si>
  <si>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</si>
  <si>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</si>
  <si>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</si>
  <si>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</si>
  <si>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</si>
  <si>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</si>
  <si>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</si>
  <si>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</si>
  <si>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</si>
  <si>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</si>
  <si>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</si>
  <si>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</si>
  <si>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</si>
  <si>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</si>
  <si>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</si>
  <si>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</si>
  <si>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</si>
  <si>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</si>
  <si>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</si>
  <si>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</si>
  <si>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</si>
  <si>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</si>
  <si>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</si>
  <si>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</si>
  <si>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</si>
  <si>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</si>
  <si>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</si>
  <si>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</si>
  <si>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721 - Zdravotechnika - vnitřní kanalizace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</si>
  <si>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</si>
  <si>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</si>
  <si>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</si>
  <si>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</si>
  <si>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</si>
  <si>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</si>
  <si>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</si>
  <si>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</si>
  <si>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</si>
  <si>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</si>
  <si>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</si>
  <si>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</si>
  <si>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</si>
  <si>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</si>
  <si>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</si>
  <si>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</si>
  <si>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</si>
  <si>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</si>
  <si>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</si>
  <si>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</si>
  <si>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</si>
  <si>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</si>
  <si>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121151104</t>
  </si>
  <si>
    <t>Sejmutí ornice plochy do 100 m2 tl vrstvy přes 200 do 250 mm strojně</t>
  </si>
  <si>
    <t>m2</t>
  </si>
  <si>
    <t>CS ÚRS 2023 02</t>
  </si>
  <si>
    <t>4</t>
  </si>
  <si>
    <t>1867218732</t>
  </si>
  <si>
    <t>VV</t>
  </si>
  <si>
    <t>2*(23+45)</t>
  </si>
  <si>
    <t>132254203</t>
  </si>
  <si>
    <t>Hloubení zapažených rýh š do 2000 mm v hornině třídy těžitelnosti I skupiny 3 objem do 100 m3</t>
  </si>
  <si>
    <t>m3</t>
  </si>
  <si>
    <t>-1492490492</t>
  </si>
  <si>
    <t>odečteno digitálně"</t>
  </si>
  <si>
    <t>"kanalizace" 44,16</t>
  </si>
  <si>
    <t>"vsakování" 118,8</t>
  </si>
  <si>
    <t>Součet</t>
  </si>
  <si>
    <t>3</t>
  </si>
  <si>
    <t>151811131</t>
  </si>
  <si>
    <t>Osazení pažicího boxu hl výkopu do 4 m š do 1,2 m</t>
  </si>
  <si>
    <t>1692892749</t>
  </si>
  <si>
    <t>"kanalizace" 36,8*2</t>
  </si>
  <si>
    <t>"vsakování" 99*2</t>
  </si>
  <si>
    <t>151811231</t>
  </si>
  <si>
    <t>Odstranění pažicího boxu hl výkopu do 4 m š do 1,2 m</t>
  </si>
  <si>
    <t>1295102766</t>
  </si>
  <si>
    <t>5</t>
  </si>
  <si>
    <t>162751117</t>
  </si>
  <si>
    <t>Vodorovné přemístění přes 9 000 do 10000 m výkopku/sypaniny z horniny třídy těžitelnosti I skupiny 1 až 3</t>
  </si>
  <si>
    <t>1704024064</t>
  </si>
  <si>
    <t>"kanalizace" 44,16-33,81+4</t>
  </si>
  <si>
    <t>6</t>
  </si>
  <si>
    <t>162751119</t>
  </si>
  <si>
    <t>Příplatek k vodorovnému přemístění výkopku/sypaniny z horniny třídy těžitelnosti I skupiny 1 až 3 ZKD 1000 m přes 10000 m</t>
  </si>
  <si>
    <t>963348319</t>
  </si>
  <si>
    <t>133,15*5 'Přepočtené koeficientem množství</t>
  </si>
  <si>
    <t>7</t>
  </si>
  <si>
    <t>167151101</t>
  </si>
  <si>
    <t>Nakládání výkopku z hornin třídy těžitelnosti I skupiny 1 až 3 do 100 m3</t>
  </si>
  <si>
    <t>-1616205970</t>
  </si>
  <si>
    <t>8</t>
  </si>
  <si>
    <t>171201221</t>
  </si>
  <si>
    <t>Poplatek za uložení na skládce (skládkovné) zeminy a kamení kód odpadu 17 05 04</t>
  </si>
  <si>
    <t>t</t>
  </si>
  <si>
    <t>526842491</t>
  </si>
  <si>
    <t>133,15*1,665</t>
  </si>
  <si>
    <t>9</t>
  </si>
  <si>
    <t>171251201</t>
  </si>
  <si>
    <t>Uložení sypaniny na skládky nebo meziskládky</t>
  </si>
  <si>
    <t>1937286861</t>
  </si>
  <si>
    <t>10</t>
  </si>
  <si>
    <t>174151101</t>
  </si>
  <si>
    <t>Zásyp jam, šachet rýh nebo kolem objektů sypaninou se zhutněním</t>
  </si>
  <si>
    <t>-41845646</t>
  </si>
  <si>
    <t>"kanalizace" 44,16-(23*1*0,45)</t>
  </si>
  <si>
    <t>11</t>
  </si>
  <si>
    <t>175151101</t>
  </si>
  <si>
    <t>Obsypání potrubí strojně sypaninou bez prohození, uloženou do 3 m</t>
  </si>
  <si>
    <t>89207186</t>
  </si>
  <si>
    <t>"kanalizace" 23*0,31*1</t>
  </si>
  <si>
    <t>"vsakování" 108</t>
  </si>
  <si>
    <t>12</t>
  </si>
  <si>
    <t>M</t>
  </si>
  <si>
    <t>58333680</t>
  </si>
  <si>
    <t>kamenivo těžené hrubé frakce 22/63</t>
  </si>
  <si>
    <t>1313929153</t>
  </si>
  <si>
    <t>"vsakování" 108*2</t>
  </si>
  <si>
    <t>13</t>
  </si>
  <si>
    <t>58331200</t>
  </si>
  <si>
    <t>štěrkopísek netříděný</t>
  </si>
  <si>
    <t>767072733</t>
  </si>
  <si>
    <t>"kanalizace" 23*0,31*1*1,8</t>
  </si>
  <si>
    <t>14</t>
  </si>
  <si>
    <t>181311104</t>
  </si>
  <si>
    <t>Rozprostření ornice tl vrstvy přes 200 do 250 mm v rovině nebo ve svahu do 1:5 ručně</t>
  </si>
  <si>
    <t>2079187117</t>
  </si>
  <si>
    <t>181411122</t>
  </si>
  <si>
    <t>Založení lučního trávníku výsevem pl do 1000 m2 ve svahu přes 1:5 do 1:2</t>
  </si>
  <si>
    <t>-1089152215</t>
  </si>
  <si>
    <t>136,00*2</t>
  </si>
  <si>
    <t>16</t>
  </si>
  <si>
    <t>00572470</t>
  </si>
  <si>
    <t>osivo směs travní univerzál</t>
  </si>
  <si>
    <t>kg</t>
  </si>
  <si>
    <t>1239875534</t>
  </si>
  <si>
    <t>272,00*0,04</t>
  </si>
  <si>
    <t>Zakládání</t>
  </si>
  <si>
    <t>17</t>
  </si>
  <si>
    <t>212752105</t>
  </si>
  <si>
    <t>Trativod z drenážních trubek korugovaných PE-HD SN 4 perforace 360° včetně lože otevřený výkop DN 300 pro liniové stavby</t>
  </si>
  <si>
    <t>m</t>
  </si>
  <si>
    <t>281821352</t>
  </si>
  <si>
    <t>3*15</t>
  </si>
  <si>
    <t>18</t>
  </si>
  <si>
    <t>213141131</t>
  </si>
  <si>
    <t>Zřízení vrstvy z geotextilie ve sklonu přes 1:2 do 1:1 š do 3 m</t>
  </si>
  <si>
    <t>-202925541</t>
  </si>
  <si>
    <t>"odečteno digitálně" 252</t>
  </si>
  <si>
    <t>19</t>
  </si>
  <si>
    <t>69311080</t>
  </si>
  <si>
    <t>geotextilie netkaná separační, ochranná, filtrační, drenážní PES 200g/m2</t>
  </si>
  <si>
    <t>1341776685</t>
  </si>
  <si>
    <t>252,00*1,2</t>
  </si>
  <si>
    <t>Svislé a kompletní konstrukce</t>
  </si>
  <si>
    <t>20</t>
  </si>
  <si>
    <t>359901111</t>
  </si>
  <si>
    <t>Vyčištění stok</t>
  </si>
  <si>
    <t>-1604858426</t>
  </si>
  <si>
    <t>23+45</t>
  </si>
  <si>
    <t>359901211</t>
  </si>
  <si>
    <t>Monitoring stoky jakékoli výšky na nové kanalizaci</t>
  </si>
  <si>
    <t>1695038561</t>
  </si>
  <si>
    <t>Vodorovné konstrukce</t>
  </si>
  <si>
    <t>22</t>
  </si>
  <si>
    <t>451573111</t>
  </si>
  <si>
    <t>Lože pod potrubí otevřený výkop ze štěrkopísku</t>
  </si>
  <si>
    <t>-2102813593</t>
  </si>
  <si>
    <t>"kanalizace" 23*1*0,1</t>
  </si>
  <si>
    <t>"vsakování" 45*1*0,1</t>
  </si>
  <si>
    <t>Trubní vedení</t>
  </si>
  <si>
    <t>23</t>
  </si>
  <si>
    <t>871265211</t>
  </si>
  <si>
    <t>Kanalizační potrubí z tvrdého PVC jednovrstvé tuhost třídy SN4 DN 110</t>
  </si>
  <si>
    <t>1391476492</t>
  </si>
  <si>
    <t>"odvětrání" 3*3</t>
  </si>
  <si>
    <t>24</t>
  </si>
  <si>
    <t>871363121</t>
  </si>
  <si>
    <t>Montáž kanalizačního potrubí z PVC těsněné gumovým kroužkem otevřený výkop sklon do 20 % DN 250</t>
  </si>
  <si>
    <t>1727694971</t>
  </si>
  <si>
    <t>25</t>
  </si>
  <si>
    <t>28611232</t>
  </si>
  <si>
    <t>trubka kanalizační PVC-U DN 250x3000mm SN12</t>
  </si>
  <si>
    <t>-2064312725</t>
  </si>
  <si>
    <t>26</t>
  </si>
  <si>
    <t>877265211</t>
  </si>
  <si>
    <t>Montáž kolen na kanalizačním potrubí z PP nebo tvrdého PVC trub hladkých plnostěnných DN 100</t>
  </si>
  <si>
    <t>kus</t>
  </si>
  <si>
    <t>-2068935398</t>
  </si>
  <si>
    <t>27</t>
  </si>
  <si>
    <t>28611353</t>
  </si>
  <si>
    <t>koleno kanalizační PVC KG 110x87°</t>
  </si>
  <si>
    <t>2052569142</t>
  </si>
  <si>
    <t>28</t>
  </si>
  <si>
    <t>877365211</t>
  </si>
  <si>
    <t>Montáž kolen na kanalizačním potrubí z PP nebo tvrdého PVC trub hladkých plnostěnných DN 250</t>
  </si>
  <si>
    <t>623408519</t>
  </si>
  <si>
    <t>29</t>
  </si>
  <si>
    <t>28611371</t>
  </si>
  <si>
    <t>koleno kanalizační PVC KG 250x45°</t>
  </si>
  <si>
    <t>766373486</t>
  </si>
  <si>
    <t>30</t>
  </si>
  <si>
    <t>877375211</t>
  </si>
  <si>
    <t>Montáž kolen na kanalizačním potrubí z PP nebo tvrdého PVC trub hladkých plnostěnných DN 300</t>
  </si>
  <si>
    <t>-950261113</t>
  </si>
  <si>
    <t>31</t>
  </si>
  <si>
    <t>28611514</t>
  </si>
  <si>
    <t>redukce kanalizační PVC 315/250</t>
  </si>
  <si>
    <t>1931434798</t>
  </si>
  <si>
    <t>32</t>
  </si>
  <si>
    <t>894812322</t>
  </si>
  <si>
    <t>Revizní a čistící šachta z PP typ DN 600/250 šachtové dno průtočné 30°, 60°, 90°</t>
  </si>
  <si>
    <t>-492418520</t>
  </si>
  <si>
    <t>33</t>
  </si>
  <si>
    <t>894812324</t>
  </si>
  <si>
    <t>Revizní a čistící šachta z PP typ DN 600/250 šachtové dno s přítokem tvaru X</t>
  </si>
  <si>
    <t>780870481</t>
  </si>
  <si>
    <t>34</t>
  </si>
  <si>
    <t>894812326</t>
  </si>
  <si>
    <t>Revizní a čistící šachta z PP typ DN 600/315 šachtové dno průtočné 30°, 60°, 90°</t>
  </si>
  <si>
    <t>738914176</t>
  </si>
  <si>
    <t>35</t>
  </si>
  <si>
    <t>894812332</t>
  </si>
  <si>
    <t>Revizní a čistící šachta z PP DN 600 šachtová roura korugovaná světlé hloubky 2000 mm</t>
  </si>
  <si>
    <t>840506315</t>
  </si>
  <si>
    <t>36</t>
  </si>
  <si>
    <t>894812339</t>
  </si>
  <si>
    <t>Příplatek k rourám revizní a čistící šachty z PP DN 600 za uříznutí šachtové roury</t>
  </si>
  <si>
    <t>944142627</t>
  </si>
  <si>
    <t>37</t>
  </si>
  <si>
    <t>894812352</t>
  </si>
  <si>
    <t>Revizní a čistící šachta z PP DN 600 poklop litinový pro třídu zatížení A15 s teleskopickým adaptérem</t>
  </si>
  <si>
    <t>-389131799</t>
  </si>
  <si>
    <t>38</t>
  </si>
  <si>
    <t>899722113</t>
  </si>
  <si>
    <t>Krytí potrubí z plastů výstražnou fólií z PVC 34cm</t>
  </si>
  <si>
    <t>1674113567</t>
  </si>
  <si>
    <t>Ostatní konstrukce a práce, bourání</t>
  </si>
  <si>
    <t>39</t>
  </si>
  <si>
    <t>919726121</t>
  </si>
  <si>
    <t>Geotextilie pro ochranu, separaci a filtraci netkaná měrná hm do 200 g/m2</t>
  </si>
  <si>
    <t>1981822668</t>
  </si>
  <si>
    <t>30*4,5</t>
  </si>
  <si>
    <t>40</t>
  </si>
  <si>
    <t>989881111</t>
  </si>
  <si>
    <t>Připojení na stávající potrubí D+M</t>
  </si>
  <si>
    <t>soub</t>
  </si>
  <si>
    <t>1585657399</t>
  </si>
  <si>
    <t>998</t>
  </si>
  <si>
    <t>Přesun hmot</t>
  </si>
  <si>
    <t>41</t>
  </si>
  <si>
    <t>998276101</t>
  </si>
  <si>
    <t>Přesun hmot pro trubní vedení z trub z plastických hmot otevřený výkop</t>
  </si>
  <si>
    <t>-1452698556</t>
  </si>
  <si>
    <t>PSV</t>
  </si>
  <si>
    <t>Práce a dodávky PSV</t>
  </si>
  <si>
    <t>721</t>
  </si>
  <si>
    <t>Zdravotechnika - vnitřní kanalizace</t>
  </si>
  <si>
    <t>42</t>
  </si>
  <si>
    <t>721273153</t>
  </si>
  <si>
    <t>Hlavice ventilační polypropylen PP DN 110</t>
  </si>
  <si>
    <t>-1385977404</t>
  </si>
  <si>
    <t>43</t>
  </si>
  <si>
    <t>998721201</t>
  </si>
  <si>
    <t>Přesun hmot procentní pro vnitřní kanalizace v objektech v do 6 m</t>
  </si>
  <si>
    <t>%</t>
  </si>
  <si>
    <t>-1768931413</t>
  </si>
  <si>
    <t>VRN</t>
  </si>
  <si>
    <t>Vedlejší rozpočtové náklady</t>
  </si>
  <si>
    <t>VRN2</t>
  </si>
  <si>
    <t>Příprava staveniště</t>
  </si>
  <si>
    <t>44</t>
  </si>
  <si>
    <t>020001000</t>
  </si>
  <si>
    <t>kpl</t>
  </si>
  <si>
    <t>1024</t>
  </si>
  <si>
    <t>-1116276532</t>
  </si>
  <si>
    <t>VRN3</t>
  </si>
  <si>
    <t>Zařízení staveniště</t>
  </si>
  <si>
    <t>45</t>
  </si>
  <si>
    <t>030001000</t>
  </si>
  <si>
    <t>-2139717163</t>
  </si>
  <si>
    <t>VRN6</t>
  </si>
  <si>
    <t>Územní vlivy</t>
  </si>
  <si>
    <t>46</t>
  </si>
  <si>
    <t>060001000</t>
  </si>
  <si>
    <t>-1717225905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</si>
</sst>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4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4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9</v>
      </c>
    </row>
    <row r="4" s="1" customFormat="1" ht="24.96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E4" s="25" t="s">
        <v>12</v>
      </c>
      <c r="BS4" s="17" t="s">
        <v>6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26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26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26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26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26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20231012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Revitalizace a zatraktivnění pevnosti Dobrošov, SO 203 Zasakování odpadních vod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12. 10. 2023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73</v>
      </c>
      <c r="BT94" s="117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37.5" customHeight="1">
      <c r="A95" s="118" t="s">
        <v>77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'20231012 - Revitalizace a...'!J28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78</v>
      </c>
      <c r="AR95" s="125"/>
      <c r="AS95" s="126">
        <v>0</v>
      </c>
      <c r="AT95" s="127">
        <f>ROUND(SUM(AV95:AW95),2)</f>
        <v>0</v>
      </c>
      <c r="AU95" s="128">
        <f>'20231012 - Revitalizace a...'!P126</f>
        <v>0</v>
      </c>
      <c r="AV95" s="127">
        <f>'20231012 - Revitalizace a...'!J31</f>
        <v>0</v>
      </c>
      <c r="AW95" s="127">
        <f>'20231012 - Revitalizace a...'!J32</f>
        <v>0</v>
      </c>
      <c r="AX95" s="127">
        <f>'20231012 - Revitalizace a...'!J33</f>
        <v>0</v>
      </c>
      <c r="AY95" s="127">
        <f>'20231012 - Revitalizace a...'!J34</f>
        <v>0</v>
      </c>
      <c r="AZ95" s="127">
        <f>'20231012 - Revitalizace a...'!F31</f>
        <v>0</v>
      </c>
      <c r="BA95" s="127">
        <f>'20231012 - Revitalizace a...'!F32</f>
        <v>0</v>
      </c>
      <c r="BB95" s="127">
        <f>'20231012 - Revitalizace a...'!F33</f>
        <v>0</v>
      </c>
      <c r="BC95" s="127">
        <f>'20231012 - Revitalizace a...'!F34</f>
        <v>0</v>
      </c>
      <c r="BD95" s="129">
        <f>'20231012 - Revitalizace a...'!F35</f>
        <v>0</v>
      </c>
      <c r="BE95" s="7"/>
      <c r="BT95" s="130" t="s">
        <v>8</v>
      </c>
      <c r="BU95" s="130" t="s">
        <v>79</v>
      </c>
      <c r="BV95" s="130" t="s">
        <v>75</v>
      </c>
      <c r="BW95" s="130" t="s">
        <v>5</v>
      </c>
      <c r="BX95" s="130" t="s">
        <v>76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vDBVjLJDVrBJuGm7+INS8Ml2zHCTIPlrVkH5CuHtzcztQXAjpC8G3DECllzY+iIkMmd1c1OK5ChaayEKCCNz1w==" hashValue="n7RcdgWJvgWV4FL6gH5gfxSn4oxi1GisMFtwzLcbc3S/uopNIkUXSwe3egpbgdYeEGdpHOZtq6hFMU+nUw6cR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31012 - Revitalizace 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80</v>
      </c>
    </row>
    <row r="4" s="1" customFormat="1" ht="24.96" customHeight="1">
      <c r="B4" s="20"/>
      <c r="D4" s="133" t="s">
        <v>81</v>
      </c>
      <c r="L4" s="20"/>
      <c r="M4" s="134" t="s">
        <v>11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30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12. 10. 2023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tr">
        <f>IF('Rekapitulace stavby'!AN10="","",'Rekapitulace stavby'!AN10)</f>
        <v/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tr">
        <f>IF('Rekapitulace stavby'!E11="","",'Rekapitulace stavby'!E11)</f>
        <v xml:space="preserve"> </v>
      </c>
      <c r="F13" s="38"/>
      <c r="G13" s="38"/>
      <c r="H13" s="38"/>
      <c r="I13" s="135" t="s">
        <v>27</v>
      </c>
      <c r="J13" s="137" t="str">
        <f>IF('Rekapitulace stavby'!AN11="","",'Rekapitulace stavby'!AN11)</f>
        <v/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28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30</v>
      </c>
      <c r="E18" s="38"/>
      <c r="F18" s="38"/>
      <c r="G18" s="38"/>
      <c r="H18" s="38"/>
      <c r="I18" s="135" t="s">
        <v>25</v>
      </c>
      <c r="J18" s="137" t="str">
        <f>IF('Rekapitulace stavby'!AN16="","",'Rekapitulace stavby'!AN16)</f>
        <v/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tr">
        <f>IF('Rekapitulace stavby'!E17="","",'Rekapitulace stavby'!E17)</f>
        <v xml:space="preserve"> </v>
      </c>
      <c r="F19" s="38"/>
      <c r="G19" s="38"/>
      <c r="H19" s="38"/>
      <c r="I19" s="135" t="s">
        <v>27</v>
      </c>
      <c r="J19" s="137" t="str">
        <f>IF('Rekapitulace stavby'!AN17="","",'Rekapitulace stavby'!AN17)</f>
        <v/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32</v>
      </c>
      <c r="E21" s="38"/>
      <c r="F21" s="38"/>
      <c r="G21" s="38"/>
      <c r="H21" s="38"/>
      <c r="I21" s="135" t="s">
        <v>25</v>
      </c>
      <c r="J21" s="137" t="str">
        <f>IF('Rekapitulace stavby'!AN19="","",'Rekapitulace stavby'!AN19)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tr">
        <f>IF('Rekapitulace stavby'!E20="","",'Rekapitulace stavby'!E20)</f>
        <v xml:space="preserve"> </v>
      </c>
      <c r="F22" s="38"/>
      <c r="G22" s="38"/>
      <c r="H22" s="38"/>
      <c r="I22" s="135" t="s">
        <v>27</v>
      </c>
      <c r="J22" s="137" t="str">
        <f>IF('Rekapitulace stavby'!AN20="","",'Rekapitulace stavby'!AN20)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33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34</v>
      </c>
      <c r="E28" s="38"/>
      <c r="F28" s="38"/>
      <c r="G28" s="38"/>
      <c r="H28" s="38"/>
      <c r="I28" s="38"/>
      <c r="J28" s="145">
        <f>ROUND(J126,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36</v>
      </c>
      <c r="G30" s="38"/>
      <c r="H30" s="38"/>
      <c r="I30" s="146" t="s">
        <v>35</v>
      </c>
      <c r="J30" s="146" t="s">
        <v>37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38</v>
      </c>
      <c r="E31" s="135" t="s">
        <v>39</v>
      </c>
      <c r="F31" s="148">
        <f>ROUND((SUM(BE126:BE219)),  2)</f>
        <v>0</v>
      </c>
      <c r="G31" s="38"/>
      <c r="H31" s="38"/>
      <c r="I31" s="149">
        <v>0.20999999999999999</v>
      </c>
      <c r="J31" s="148">
        <f>ROUND(((SUM(BE126:BE219))*I31),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40</v>
      </c>
      <c r="F32" s="148">
        <f>ROUND((SUM(BF126:BF219)),  2)</f>
        <v>0</v>
      </c>
      <c r="G32" s="38"/>
      <c r="H32" s="38"/>
      <c r="I32" s="149">
        <v>0.14999999999999999</v>
      </c>
      <c r="J32" s="148">
        <f>ROUND(((SUM(BF126:BF219))*I32),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41</v>
      </c>
      <c r="F33" s="148">
        <f>ROUND((SUM(BG126:BG219)),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42</v>
      </c>
      <c r="F34" s="148">
        <f>ROUND((SUM(BH126:BH219)),  2)</f>
        <v>0</v>
      </c>
      <c r="G34" s="38"/>
      <c r="H34" s="38"/>
      <c r="I34" s="149">
        <v>0.14999999999999999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43</v>
      </c>
      <c r="F35" s="148">
        <f>ROUND((SUM(BI126:BI219)),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44</v>
      </c>
      <c r="E37" s="152"/>
      <c r="F37" s="152"/>
      <c r="G37" s="153" t="s">
        <v>45</v>
      </c>
      <c r="H37" s="154" t="s">
        <v>46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47</v>
      </c>
      <c r="E50" s="158"/>
      <c r="F50" s="158"/>
      <c r="G50" s="157" t="s">
        <v>48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49</v>
      </c>
      <c r="E61" s="160"/>
      <c r="F61" s="161" t="s">
        <v>50</v>
      </c>
      <c r="G61" s="159" t="s">
        <v>49</v>
      </c>
      <c r="H61" s="160"/>
      <c r="I61" s="160"/>
      <c r="J61" s="162" t="s">
        <v>50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51</v>
      </c>
      <c r="E65" s="163"/>
      <c r="F65" s="163"/>
      <c r="G65" s="157" t="s">
        <v>52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49</v>
      </c>
      <c r="E76" s="160"/>
      <c r="F76" s="161" t="s">
        <v>50</v>
      </c>
      <c r="G76" s="159" t="s">
        <v>49</v>
      </c>
      <c r="H76" s="160"/>
      <c r="I76" s="160"/>
      <c r="J76" s="162" t="s">
        <v>50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30" customHeight="1">
      <c r="A85" s="38"/>
      <c r="B85" s="39"/>
      <c r="C85" s="40"/>
      <c r="D85" s="40"/>
      <c r="E85" s="76" t="str">
        <f>E7</f>
        <v>Revitalizace a zatraktivnění pevnosti Dobrošov, SO 203 Zasakování odpadních vod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 xml:space="preserve"> </v>
      </c>
      <c r="G87" s="40"/>
      <c r="H87" s="40"/>
      <c r="I87" s="32" t="s">
        <v>22</v>
      </c>
      <c r="J87" s="79" t="str">
        <f>IF(J10="","",J10)</f>
        <v>12. 10. 2023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40"/>
      <c r="E89" s="40"/>
      <c r="F89" s="27" t="str">
        <f>E13</f>
        <v xml:space="preserve"> </v>
      </c>
      <c r="G89" s="40"/>
      <c r="H89" s="40"/>
      <c r="I89" s="32" t="s">
        <v>30</v>
      </c>
      <c r="J89" s="36" t="str">
        <f>E19</f>
        <v xml:space="preserve"> 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32" t="s">
        <v>32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83</v>
      </c>
      <c r="D92" s="169"/>
      <c r="E92" s="169"/>
      <c r="F92" s="169"/>
      <c r="G92" s="169"/>
      <c r="H92" s="169"/>
      <c r="I92" s="169"/>
      <c r="J92" s="170" t="s">
        <v>84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85</v>
      </c>
      <c r="D94" s="40"/>
      <c r="E94" s="40"/>
      <c r="F94" s="40"/>
      <c r="G94" s="40"/>
      <c r="H94" s="40"/>
      <c r="I94" s="40"/>
      <c r="J94" s="110">
        <f>J126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86</v>
      </c>
    </row>
    <row r="95" s="9" customFormat="1" ht="24.96" customHeight="1">
      <c r="A95" s="9"/>
      <c r="B95" s="172"/>
      <c r="C95" s="173"/>
      <c r="D95" s="174" t="s">
        <v>87</v>
      </c>
      <c r="E95" s="175"/>
      <c r="F95" s="175"/>
      <c r="G95" s="175"/>
      <c r="H95" s="175"/>
      <c r="I95" s="175"/>
      <c r="J95" s="176">
        <f>J127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88</v>
      </c>
      <c r="E96" s="181"/>
      <c r="F96" s="181"/>
      <c r="G96" s="181"/>
      <c r="H96" s="181"/>
      <c r="I96" s="181"/>
      <c r="J96" s="182">
        <f>J128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89</v>
      </c>
      <c r="E97" s="181"/>
      <c r="F97" s="181"/>
      <c r="G97" s="181"/>
      <c r="H97" s="181"/>
      <c r="I97" s="181"/>
      <c r="J97" s="182">
        <f>J167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90</v>
      </c>
      <c r="E98" s="181"/>
      <c r="F98" s="181"/>
      <c r="G98" s="181"/>
      <c r="H98" s="181"/>
      <c r="I98" s="181"/>
      <c r="J98" s="182">
        <f>J174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91</v>
      </c>
      <c r="E99" s="181"/>
      <c r="F99" s="181"/>
      <c r="G99" s="181"/>
      <c r="H99" s="181"/>
      <c r="I99" s="181"/>
      <c r="J99" s="182">
        <f>J179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92</v>
      </c>
      <c r="E100" s="181"/>
      <c r="F100" s="181"/>
      <c r="G100" s="181"/>
      <c r="H100" s="181"/>
      <c r="I100" s="181"/>
      <c r="J100" s="182">
        <f>J184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93</v>
      </c>
      <c r="E101" s="181"/>
      <c r="F101" s="181"/>
      <c r="G101" s="181"/>
      <c r="H101" s="181"/>
      <c r="I101" s="181"/>
      <c r="J101" s="182">
        <f>J203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94</v>
      </c>
      <c r="E102" s="181"/>
      <c r="F102" s="181"/>
      <c r="G102" s="181"/>
      <c r="H102" s="181"/>
      <c r="I102" s="181"/>
      <c r="J102" s="182">
        <f>J207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95</v>
      </c>
      <c r="E103" s="175"/>
      <c r="F103" s="175"/>
      <c r="G103" s="175"/>
      <c r="H103" s="175"/>
      <c r="I103" s="175"/>
      <c r="J103" s="176">
        <f>J209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96</v>
      </c>
      <c r="E104" s="181"/>
      <c r="F104" s="181"/>
      <c r="G104" s="181"/>
      <c r="H104" s="181"/>
      <c r="I104" s="181"/>
      <c r="J104" s="182">
        <f>J210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2"/>
      <c r="C105" s="173"/>
      <c r="D105" s="174" t="s">
        <v>97</v>
      </c>
      <c r="E105" s="175"/>
      <c r="F105" s="175"/>
      <c r="G105" s="175"/>
      <c r="H105" s="175"/>
      <c r="I105" s="175"/>
      <c r="J105" s="176">
        <f>J213</f>
        <v>0</v>
      </c>
      <c r="K105" s="173"/>
      <c r="L105" s="17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78"/>
      <c r="C106" s="179"/>
      <c r="D106" s="180" t="s">
        <v>98</v>
      </c>
      <c r="E106" s="181"/>
      <c r="F106" s="181"/>
      <c r="G106" s="181"/>
      <c r="H106" s="181"/>
      <c r="I106" s="181"/>
      <c r="J106" s="182">
        <f>J214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99</v>
      </c>
      <c r="E107" s="181"/>
      <c r="F107" s="181"/>
      <c r="G107" s="181"/>
      <c r="H107" s="181"/>
      <c r="I107" s="181"/>
      <c r="J107" s="182">
        <f>J216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100</v>
      </c>
      <c r="E108" s="181"/>
      <c r="F108" s="181"/>
      <c r="G108" s="181"/>
      <c r="H108" s="181"/>
      <c r="I108" s="181"/>
      <c r="J108" s="182">
        <f>J218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101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30" customHeight="1">
      <c r="A118" s="38"/>
      <c r="B118" s="39"/>
      <c r="C118" s="40"/>
      <c r="D118" s="40"/>
      <c r="E118" s="76" t="str">
        <f>E7</f>
        <v>Revitalizace a zatraktivnění pevnosti Dobrošov, SO 203 Zasakování odpadních vod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F10</f>
        <v xml:space="preserve"> </v>
      </c>
      <c r="G120" s="40"/>
      <c r="H120" s="40"/>
      <c r="I120" s="32" t="s">
        <v>22</v>
      </c>
      <c r="J120" s="79" t="str">
        <f>IF(J10="","",J10)</f>
        <v>12. 10. 2023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E13</f>
        <v xml:space="preserve"> </v>
      </c>
      <c r="G122" s="40"/>
      <c r="H122" s="40"/>
      <c r="I122" s="32" t="s">
        <v>30</v>
      </c>
      <c r="J122" s="36" t="str">
        <f>E19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IF(E16="","",E16)</f>
        <v>Vyplň údaj</v>
      </c>
      <c r="G123" s="40"/>
      <c r="H123" s="40"/>
      <c r="I123" s="32" t="s">
        <v>32</v>
      </c>
      <c r="J123" s="36" t="str">
        <f>E22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84"/>
      <c r="B125" s="185"/>
      <c r="C125" s="186" t="s">
        <v>102</v>
      </c>
      <c r="D125" s="187" t="s">
        <v>59</v>
      </c>
      <c r="E125" s="187" t="s">
        <v>55</v>
      </c>
      <c r="F125" s="187" t="s">
        <v>56</v>
      </c>
      <c r="G125" s="187" t="s">
        <v>103</v>
      </c>
      <c r="H125" s="187" t="s">
        <v>104</v>
      </c>
      <c r="I125" s="187" t="s">
        <v>105</v>
      </c>
      <c r="J125" s="187" t="s">
        <v>84</v>
      </c>
      <c r="K125" s="188" t="s">
        <v>106</v>
      </c>
      <c r="L125" s="189"/>
      <c r="M125" s="100" t="s">
        <v>1</v>
      </c>
      <c r="N125" s="101" t="s">
        <v>38</v>
      </c>
      <c r="O125" s="101" t="s">
        <v>107</v>
      </c>
      <c r="P125" s="101" t="s">
        <v>108</v>
      </c>
      <c r="Q125" s="101" t="s">
        <v>109</v>
      </c>
      <c r="R125" s="101" t="s">
        <v>110</v>
      </c>
      <c r="S125" s="101" t="s">
        <v>111</v>
      </c>
      <c r="T125" s="102" t="s">
        <v>112</v>
      </c>
      <c r="U125" s="184"/>
      <c r="V125" s="184"/>
      <c r="W125" s="184"/>
      <c r="X125" s="184"/>
      <c r="Y125" s="184"/>
      <c r="Z125" s="184"/>
      <c r="AA125" s="184"/>
      <c r="AB125" s="184"/>
      <c r="AC125" s="184"/>
      <c r="AD125" s="184"/>
      <c r="AE125" s="184"/>
    </row>
    <row r="126" s="2" customFormat="1" ht="22.8" customHeight="1">
      <c r="A126" s="38"/>
      <c r="B126" s="39"/>
      <c r="C126" s="107" t="s">
        <v>113</v>
      </c>
      <c r="D126" s="40"/>
      <c r="E126" s="40"/>
      <c r="F126" s="40"/>
      <c r="G126" s="40"/>
      <c r="H126" s="40"/>
      <c r="I126" s="40"/>
      <c r="J126" s="190">
        <f>BK126</f>
        <v>0</v>
      </c>
      <c r="K126" s="40"/>
      <c r="L126" s="44"/>
      <c r="M126" s="103"/>
      <c r="N126" s="191"/>
      <c r="O126" s="104"/>
      <c r="P126" s="192">
        <f>P127+P209+P213</f>
        <v>0</v>
      </c>
      <c r="Q126" s="104"/>
      <c r="R126" s="192">
        <f>R127+R209+R213</f>
        <v>1.4120638760000004</v>
      </c>
      <c r="S126" s="104"/>
      <c r="T126" s="193">
        <f>T127+T209+T213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73</v>
      </c>
      <c r="AU126" s="17" t="s">
        <v>86</v>
      </c>
      <c r="BK126" s="194">
        <f>BK127+BK209+BK213</f>
        <v>0</v>
      </c>
    </row>
    <row r="127" s="12" customFormat="1" ht="25.92" customHeight="1">
      <c r="A127" s="12"/>
      <c r="B127" s="195"/>
      <c r="C127" s="196"/>
      <c r="D127" s="197" t="s">
        <v>73</v>
      </c>
      <c r="E127" s="198" t="s">
        <v>114</v>
      </c>
      <c r="F127" s="198" t="s">
        <v>115</v>
      </c>
      <c r="G127" s="196"/>
      <c r="H127" s="196"/>
      <c r="I127" s="199"/>
      <c r="J127" s="200">
        <f>BK127</f>
        <v>0</v>
      </c>
      <c r="K127" s="196"/>
      <c r="L127" s="201"/>
      <c r="M127" s="202"/>
      <c r="N127" s="203"/>
      <c r="O127" s="203"/>
      <c r="P127" s="204">
        <f>P128+P167+P174+P179+P184+P203+P207</f>
        <v>0</v>
      </c>
      <c r="Q127" s="203"/>
      <c r="R127" s="204">
        <f>R128+R167+R174+R179+R184+R203+R207</f>
        <v>1.4112088760000003</v>
      </c>
      <c r="S127" s="203"/>
      <c r="T127" s="205">
        <f>T128+T167+T174+T179+T184+T203+T207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6" t="s">
        <v>8</v>
      </c>
      <c r="AT127" s="207" t="s">
        <v>73</v>
      </c>
      <c r="AU127" s="207" t="s">
        <v>74</v>
      </c>
      <c r="AY127" s="206" t="s">
        <v>116</v>
      </c>
      <c r="BK127" s="208">
        <f>BK128+BK167+BK174+BK179+BK184+BK203+BK207</f>
        <v>0</v>
      </c>
    </row>
    <row r="128" s="12" customFormat="1" ht="22.8" customHeight="1">
      <c r="A128" s="12"/>
      <c r="B128" s="195"/>
      <c r="C128" s="196"/>
      <c r="D128" s="197" t="s">
        <v>73</v>
      </c>
      <c r="E128" s="209" t="s">
        <v>8</v>
      </c>
      <c r="F128" s="209" t="s">
        <v>117</v>
      </c>
      <c r="G128" s="196"/>
      <c r="H128" s="196"/>
      <c r="I128" s="199"/>
      <c r="J128" s="210">
        <f>BK128</f>
        <v>0</v>
      </c>
      <c r="K128" s="196"/>
      <c r="L128" s="201"/>
      <c r="M128" s="202"/>
      <c r="N128" s="203"/>
      <c r="O128" s="203"/>
      <c r="P128" s="204">
        <f>SUM(P129:P166)</f>
        <v>0</v>
      </c>
      <c r="Q128" s="203"/>
      <c r="R128" s="204">
        <f>SUM(R129:R166)</f>
        <v>0.16877737600000001</v>
      </c>
      <c r="S128" s="203"/>
      <c r="T128" s="205">
        <f>SUM(T129:T166)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6" t="s">
        <v>8</v>
      </c>
      <c r="AT128" s="207" t="s">
        <v>73</v>
      </c>
      <c r="AU128" s="207" t="s">
        <v>8</v>
      </c>
      <c r="AY128" s="206" t="s">
        <v>116</v>
      </c>
      <c r="BK128" s="208">
        <f>SUM(BK129:BK166)</f>
        <v>0</v>
      </c>
    </row>
    <row r="129" s="2" customFormat="1" ht="24.15" customHeight="1">
      <c r="A129" s="38"/>
      <c r="B129" s="39"/>
      <c r="C129" s="211" t="s">
        <v>8</v>
      </c>
      <c r="D129" s="211" t="s">
        <v>118</v>
      </c>
      <c r="E129" s="212" t="s">
        <v>119</v>
      </c>
      <c r="F129" s="213" t="s">
        <v>120</v>
      </c>
      <c r="G129" s="214" t="s">
        <v>121</v>
      </c>
      <c r="H129" s="215">
        <v>136</v>
      </c>
      <c r="I129" s="216"/>
      <c r="J129" s="215">
        <f>ROUND(I129*H129,0)</f>
        <v>0</v>
      </c>
      <c r="K129" s="213" t="s">
        <v>122</v>
      </c>
      <c r="L129" s="44"/>
      <c r="M129" s="217" t="s">
        <v>1</v>
      </c>
      <c r="N129" s="218" t="s">
        <v>39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123</v>
      </c>
      <c r="AT129" s="221" t="s">
        <v>118</v>
      </c>
      <c r="AU129" s="221" t="s">
        <v>80</v>
      </c>
      <c r="AY129" s="17" t="s">
        <v>116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</v>
      </c>
      <c r="BK129" s="222">
        <f>ROUND(I129*H129,0)</f>
        <v>0</v>
      </c>
      <c r="BL129" s="17" t="s">
        <v>123</v>
      </c>
      <c r="BM129" s="221" t="s">
        <v>124</v>
      </c>
    </row>
    <row r="130" s="13" customFormat="1">
      <c r="A130" s="13"/>
      <c r="B130" s="223"/>
      <c r="C130" s="224"/>
      <c r="D130" s="225" t="s">
        <v>125</v>
      </c>
      <c r="E130" s="226" t="s">
        <v>1</v>
      </c>
      <c r="F130" s="227" t="s">
        <v>126</v>
      </c>
      <c r="G130" s="224"/>
      <c r="H130" s="228">
        <v>136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125</v>
      </c>
      <c r="AU130" s="234" t="s">
        <v>80</v>
      </c>
      <c r="AV130" s="13" t="s">
        <v>80</v>
      </c>
      <c r="AW130" s="13" t="s">
        <v>31</v>
      </c>
      <c r="AX130" s="13" t="s">
        <v>8</v>
      </c>
      <c r="AY130" s="234" t="s">
        <v>116</v>
      </c>
    </row>
    <row r="131" s="2" customFormat="1" ht="33" customHeight="1">
      <c r="A131" s="38"/>
      <c r="B131" s="39"/>
      <c r="C131" s="211" t="s">
        <v>80</v>
      </c>
      <c r="D131" s="211" t="s">
        <v>118</v>
      </c>
      <c r="E131" s="212" t="s">
        <v>127</v>
      </c>
      <c r="F131" s="213" t="s">
        <v>128</v>
      </c>
      <c r="G131" s="214" t="s">
        <v>129</v>
      </c>
      <c r="H131" s="215">
        <v>162.96000000000001</v>
      </c>
      <c r="I131" s="216"/>
      <c r="J131" s="215">
        <f>ROUND(I131*H131,0)</f>
        <v>0</v>
      </c>
      <c r="K131" s="213" t="s">
        <v>122</v>
      </c>
      <c r="L131" s="44"/>
      <c r="M131" s="217" t="s">
        <v>1</v>
      </c>
      <c r="N131" s="218" t="s">
        <v>39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123</v>
      </c>
      <c r="AT131" s="221" t="s">
        <v>118</v>
      </c>
      <c r="AU131" s="221" t="s">
        <v>80</v>
      </c>
      <c r="AY131" s="17" t="s">
        <v>116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</v>
      </c>
      <c r="BK131" s="222">
        <f>ROUND(I131*H131,0)</f>
        <v>0</v>
      </c>
      <c r="BL131" s="17" t="s">
        <v>123</v>
      </c>
      <c r="BM131" s="221" t="s">
        <v>130</v>
      </c>
    </row>
    <row r="132" s="14" customFormat="1">
      <c r="A132" s="14"/>
      <c r="B132" s="235"/>
      <c r="C132" s="236"/>
      <c r="D132" s="225" t="s">
        <v>125</v>
      </c>
      <c r="E132" s="237" t="s">
        <v>1</v>
      </c>
      <c r="F132" s="238" t="s">
        <v>131</v>
      </c>
      <c r="G132" s="236"/>
      <c r="H132" s="237" t="s">
        <v>1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125</v>
      </c>
      <c r="AU132" s="244" t="s">
        <v>80</v>
      </c>
      <c r="AV132" s="14" t="s">
        <v>8</v>
      </c>
      <c r="AW132" s="14" t="s">
        <v>31</v>
      </c>
      <c r="AX132" s="14" t="s">
        <v>74</v>
      </c>
      <c r="AY132" s="244" t="s">
        <v>116</v>
      </c>
    </row>
    <row r="133" s="13" customFormat="1">
      <c r="A133" s="13"/>
      <c r="B133" s="223"/>
      <c r="C133" s="224"/>
      <c r="D133" s="225" t="s">
        <v>125</v>
      </c>
      <c r="E133" s="226" t="s">
        <v>1</v>
      </c>
      <c r="F133" s="227" t="s">
        <v>132</v>
      </c>
      <c r="G133" s="224"/>
      <c r="H133" s="228">
        <v>44.159999999999997</v>
      </c>
      <c r="I133" s="229"/>
      <c r="J133" s="224"/>
      <c r="K133" s="224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125</v>
      </c>
      <c r="AU133" s="234" t="s">
        <v>80</v>
      </c>
      <c r="AV133" s="13" t="s">
        <v>80</v>
      </c>
      <c r="AW133" s="13" t="s">
        <v>31</v>
      </c>
      <c r="AX133" s="13" t="s">
        <v>74</v>
      </c>
      <c r="AY133" s="234" t="s">
        <v>116</v>
      </c>
    </row>
    <row r="134" s="13" customFormat="1">
      <c r="A134" s="13"/>
      <c r="B134" s="223"/>
      <c r="C134" s="224"/>
      <c r="D134" s="225" t="s">
        <v>125</v>
      </c>
      <c r="E134" s="226" t="s">
        <v>1</v>
      </c>
      <c r="F134" s="227" t="s">
        <v>133</v>
      </c>
      <c r="G134" s="224"/>
      <c r="H134" s="228">
        <v>118.8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125</v>
      </c>
      <c r="AU134" s="234" t="s">
        <v>80</v>
      </c>
      <c r="AV134" s="13" t="s">
        <v>80</v>
      </c>
      <c r="AW134" s="13" t="s">
        <v>31</v>
      </c>
      <c r="AX134" s="13" t="s">
        <v>74</v>
      </c>
      <c r="AY134" s="234" t="s">
        <v>116</v>
      </c>
    </row>
    <row r="135" s="15" customFormat="1">
      <c r="A135" s="15"/>
      <c r="B135" s="245"/>
      <c r="C135" s="246"/>
      <c r="D135" s="225" t="s">
        <v>125</v>
      </c>
      <c r="E135" s="247" t="s">
        <v>1</v>
      </c>
      <c r="F135" s="248" t="s">
        <v>134</v>
      </c>
      <c r="G135" s="246"/>
      <c r="H135" s="249">
        <v>162.96000000000001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5" t="s">
        <v>125</v>
      </c>
      <c r="AU135" s="255" t="s">
        <v>80</v>
      </c>
      <c r="AV135" s="15" t="s">
        <v>123</v>
      </c>
      <c r="AW135" s="15" t="s">
        <v>31</v>
      </c>
      <c r="AX135" s="15" t="s">
        <v>8</v>
      </c>
      <c r="AY135" s="255" t="s">
        <v>116</v>
      </c>
    </row>
    <row r="136" s="2" customFormat="1" ht="21.75" customHeight="1">
      <c r="A136" s="38"/>
      <c r="B136" s="39"/>
      <c r="C136" s="211" t="s">
        <v>135</v>
      </c>
      <c r="D136" s="211" t="s">
        <v>118</v>
      </c>
      <c r="E136" s="212" t="s">
        <v>136</v>
      </c>
      <c r="F136" s="213" t="s">
        <v>137</v>
      </c>
      <c r="G136" s="214" t="s">
        <v>121</v>
      </c>
      <c r="H136" s="215">
        <v>271.60000000000002</v>
      </c>
      <c r="I136" s="216"/>
      <c r="J136" s="215">
        <f>ROUND(I136*H136,0)</f>
        <v>0</v>
      </c>
      <c r="K136" s="213" t="s">
        <v>122</v>
      </c>
      <c r="L136" s="44"/>
      <c r="M136" s="217" t="s">
        <v>1</v>
      </c>
      <c r="N136" s="218" t="s">
        <v>39</v>
      </c>
      <c r="O136" s="91"/>
      <c r="P136" s="219">
        <f>O136*H136</f>
        <v>0</v>
      </c>
      <c r="Q136" s="219">
        <v>0.00058135999999999995</v>
      </c>
      <c r="R136" s="219">
        <f>Q136*H136</f>
        <v>0.15789737600000001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123</v>
      </c>
      <c r="AT136" s="221" t="s">
        <v>118</v>
      </c>
      <c r="AU136" s="221" t="s">
        <v>80</v>
      </c>
      <c r="AY136" s="17" t="s">
        <v>116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</v>
      </c>
      <c r="BK136" s="222">
        <f>ROUND(I136*H136,0)</f>
        <v>0</v>
      </c>
      <c r="BL136" s="17" t="s">
        <v>123</v>
      </c>
      <c r="BM136" s="221" t="s">
        <v>138</v>
      </c>
    </row>
    <row r="137" s="14" customFormat="1">
      <c r="A137" s="14"/>
      <c r="B137" s="235"/>
      <c r="C137" s="236"/>
      <c r="D137" s="225" t="s">
        <v>125</v>
      </c>
      <c r="E137" s="237" t="s">
        <v>1</v>
      </c>
      <c r="F137" s="238" t="s">
        <v>131</v>
      </c>
      <c r="G137" s="236"/>
      <c r="H137" s="237" t="s">
        <v>1</v>
      </c>
      <c r="I137" s="239"/>
      <c r="J137" s="236"/>
      <c r="K137" s="236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125</v>
      </c>
      <c r="AU137" s="244" t="s">
        <v>80</v>
      </c>
      <c r="AV137" s="14" t="s">
        <v>8</v>
      </c>
      <c r="AW137" s="14" t="s">
        <v>31</v>
      </c>
      <c r="AX137" s="14" t="s">
        <v>74</v>
      </c>
      <c r="AY137" s="244" t="s">
        <v>116</v>
      </c>
    </row>
    <row r="138" s="13" customFormat="1">
      <c r="A138" s="13"/>
      <c r="B138" s="223"/>
      <c r="C138" s="224"/>
      <c r="D138" s="225" t="s">
        <v>125</v>
      </c>
      <c r="E138" s="226" t="s">
        <v>1</v>
      </c>
      <c r="F138" s="227" t="s">
        <v>139</v>
      </c>
      <c r="G138" s="224"/>
      <c r="H138" s="228">
        <v>73.599999999999994</v>
      </c>
      <c r="I138" s="229"/>
      <c r="J138" s="224"/>
      <c r="K138" s="224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125</v>
      </c>
      <c r="AU138" s="234" t="s">
        <v>80</v>
      </c>
      <c r="AV138" s="13" t="s">
        <v>80</v>
      </c>
      <c r="AW138" s="13" t="s">
        <v>31</v>
      </c>
      <c r="AX138" s="13" t="s">
        <v>74</v>
      </c>
      <c r="AY138" s="234" t="s">
        <v>116</v>
      </c>
    </row>
    <row r="139" s="13" customFormat="1">
      <c r="A139" s="13"/>
      <c r="B139" s="223"/>
      <c r="C139" s="224"/>
      <c r="D139" s="225" t="s">
        <v>125</v>
      </c>
      <c r="E139" s="226" t="s">
        <v>1</v>
      </c>
      <c r="F139" s="227" t="s">
        <v>140</v>
      </c>
      <c r="G139" s="224"/>
      <c r="H139" s="228">
        <v>198</v>
      </c>
      <c r="I139" s="229"/>
      <c r="J139" s="224"/>
      <c r="K139" s="224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125</v>
      </c>
      <c r="AU139" s="234" t="s">
        <v>80</v>
      </c>
      <c r="AV139" s="13" t="s">
        <v>80</v>
      </c>
      <c r="AW139" s="13" t="s">
        <v>31</v>
      </c>
      <c r="AX139" s="13" t="s">
        <v>74</v>
      </c>
      <c r="AY139" s="234" t="s">
        <v>116</v>
      </c>
    </row>
    <row r="140" s="15" customFormat="1">
      <c r="A140" s="15"/>
      <c r="B140" s="245"/>
      <c r="C140" s="246"/>
      <c r="D140" s="225" t="s">
        <v>125</v>
      </c>
      <c r="E140" s="247" t="s">
        <v>1</v>
      </c>
      <c r="F140" s="248" t="s">
        <v>134</v>
      </c>
      <c r="G140" s="246"/>
      <c r="H140" s="249">
        <v>271.60000000000002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5" t="s">
        <v>125</v>
      </c>
      <c r="AU140" s="255" t="s">
        <v>80</v>
      </c>
      <c r="AV140" s="15" t="s">
        <v>123</v>
      </c>
      <c r="AW140" s="15" t="s">
        <v>31</v>
      </c>
      <c r="AX140" s="15" t="s">
        <v>8</v>
      </c>
      <c r="AY140" s="255" t="s">
        <v>116</v>
      </c>
    </row>
    <row r="141" s="2" customFormat="1" ht="21.75" customHeight="1">
      <c r="A141" s="38"/>
      <c r="B141" s="39"/>
      <c r="C141" s="211" t="s">
        <v>123</v>
      </c>
      <c r="D141" s="211" t="s">
        <v>118</v>
      </c>
      <c r="E141" s="212" t="s">
        <v>141</v>
      </c>
      <c r="F141" s="213" t="s">
        <v>142</v>
      </c>
      <c r="G141" s="214" t="s">
        <v>121</v>
      </c>
      <c r="H141" s="215">
        <v>271.60000000000002</v>
      </c>
      <c r="I141" s="216"/>
      <c r="J141" s="215">
        <f>ROUND(I141*H141,0)</f>
        <v>0</v>
      </c>
      <c r="K141" s="213" t="s">
        <v>122</v>
      </c>
      <c r="L141" s="44"/>
      <c r="M141" s="217" t="s">
        <v>1</v>
      </c>
      <c r="N141" s="218" t="s">
        <v>39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123</v>
      </c>
      <c r="AT141" s="221" t="s">
        <v>118</v>
      </c>
      <c r="AU141" s="221" t="s">
        <v>80</v>
      </c>
      <c r="AY141" s="17" t="s">
        <v>116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</v>
      </c>
      <c r="BK141" s="222">
        <f>ROUND(I141*H141,0)</f>
        <v>0</v>
      </c>
      <c r="BL141" s="17" t="s">
        <v>123</v>
      </c>
      <c r="BM141" s="221" t="s">
        <v>143</v>
      </c>
    </row>
    <row r="142" s="2" customFormat="1" ht="37.8" customHeight="1">
      <c r="A142" s="38"/>
      <c r="B142" s="39"/>
      <c r="C142" s="211" t="s">
        <v>144</v>
      </c>
      <c r="D142" s="211" t="s">
        <v>118</v>
      </c>
      <c r="E142" s="212" t="s">
        <v>145</v>
      </c>
      <c r="F142" s="213" t="s">
        <v>146</v>
      </c>
      <c r="G142" s="214" t="s">
        <v>129</v>
      </c>
      <c r="H142" s="215">
        <v>133.15000000000001</v>
      </c>
      <c r="I142" s="216"/>
      <c r="J142" s="215">
        <f>ROUND(I142*H142,0)</f>
        <v>0</v>
      </c>
      <c r="K142" s="213" t="s">
        <v>122</v>
      </c>
      <c r="L142" s="44"/>
      <c r="M142" s="217" t="s">
        <v>1</v>
      </c>
      <c r="N142" s="218" t="s">
        <v>39</v>
      </c>
      <c r="O142" s="91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123</v>
      </c>
      <c r="AT142" s="221" t="s">
        <v>118</v>
      </c>
      <c r="AU142" s="221" t="s">
        <v>80</v>
      </c>
      <c r="AY142" s="17" t="s">
        <v>116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</v>
      </c>
      <c r="BK142" s="222">
        <f>ROUND(I142*H142,0)</f>
        <v>0</v>
      </c>
      <c r="BL142" s="17" t="s">
        <v>123</v>
      </c>
      <c r="BM142" s="221" t="s">
        <v>147</v>
      </c>
    </row>
    <row r="143" s="13" customFormat="1">
      <c r="A143" s="13"/>
      <c r="B143" s="223"/>
      <c r="C143" s="224"/>
      <c r="D143" s="225" t="s">
        <v>125</v>
      </c>
      <c r="E143" s="226" t="s">
        <v>1</v>
      </c>
      <c r="F143" s="227" t="s">
        <v>148</v>
      </c>
      <c r="G143" s="224"/>
      <c r="H143" s="228">
        <v>14.35</v>
      </c>
      <c r="I143" s="229"/>
      <c r="J143" s="224"/>
      <c r="K143" s="224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125</v>
      </c>
      <c r="AU143" s="234" t="s">
        <v>80</v>
      </c>
      <c r="AV143" s="13" t="s">
        <v>80</v>
      </c>
      <c r="AW143" s="13" t="s">
        <v>31</v>
      </c>
      <c r="AX143" s="13" t="s">
        <v>74</v>
      </c>
      <c r="AY143" s="234" t="s">
        <v>116</v>
      </c>
    </row>
    <row r="144" s="13" customFormat="1">
      <c r="A144" s="13"/>
      <c r="B144" s="223"/>
      <c r="C144" s="224"/>
      <c r="D144" s="225" t="s">
        <v>125</v>
      </c>
      <c r="E144" s="226" t="s">
        <v>1</v>
      </c>
      <c r="F144" s="227" t="s">
        <v>133</v>
      </c>
      <c r="G144" s="224"/>
      <c r="H144" s="228">
        <v>118.8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125</v>
      </c>
      <c r="AU144" s="234" t="s">
        <v>80</v>
      </c>
      <c r="AV144" s="13" t="s">
        <v>80</v>
      </c>
      <c r="AW144" s="13" t="s">
        <v>31</v>
      </c>
      <c r="AX144" s="13" t="s">
        <v>74</v>
      </c>
      <c r="AY144" s="234" t="s">
        <v>116</v>
      </c>
    </row>
    <row r="145" s="15" customFormat="1">
      <c r="A145" s="15"/>
      <c r="B145" s="245"/>
      <c r="C145" s="246"/>
      <c r="D145" s="225" t="s">
        <v>125</v>
      </c>
      <c r="E145" s="247" t="s">
        <v>1</v>
      </c>
      <c r="F145" s="248" t="s">
        <v>134</v>
      </c>
      <c r="G145" s="246"/>
      <c r="H145" s="249">
        <v>133.15000000000001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5" t="s">
        <v>125</v>
      </c>
      <c r="AU145" s="255" t="s">
        <v>80</v>
      </c>
      <c r="AV145" s="15" t="s">
        <v>123</v>
      </c>
      <c r="AW145" s="15" t="s">
        <v>31</v>
      </c>
      <c r="AX145" s="15" t="s">
        <v>8</v>
      </c>
      <c r="AY145" s="255" t="s">
        <v>116</v>
      </c>
    </row>
    <row r="146" s="2" customFormat="1" ht="37.8" customHeight="1">
      <c r="A146" s="38"/>
      <c r="B146" s="39"/>
      <c r="C146" s="211" t="s">
        <v>149</v>
      </c>
      <c r="D146" s="211" t="s">
        <v>118</v>
      </c>
      <c r="E146" s="212" t="s">
        <v>150</v>
      </c>
      <c r="F146" s="213" t="s">
        <v>151</v>
      </c>
      <c r="G146" s="214" t="s">
        <v>129</v>
      </c>
      <c r="H146" s="215">
        <v>665.75</v>
      </c>
      <c r="I146" s="216"/>
      <c r="J146" s="215">
        <f>ROUND(I146*H146,0)</f>
        <v>0</v>
      </c>
      <c r="K146" s="213" t="s">
        <v>122</v>
      </c>
      <c r="L146" s="44"/>
      <c r="M146" s="217" t="s">
        <v>1</v>
      </c>
      <c r="N146" s="218" t="s">
        <v>39</v>
      </c>
      <c r="O146" s="91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123</v>
      </c>
      <c r="AT146" s="221" t="s">
        <v>118</v>
      </c>
      <c r="AU146" s="221" t="s">
        <v>80</v>
      </c>
      <c r="AY146" s="17" t="s">
        <v>116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</v>
      </c>
      <c r="BK146" s="222">
        <f>ROUND(I146*H146,0)</f>
        <v>0</v>
      </c>
      <c r="BL146" s="17" t="s">
        <v>123</v>
      </c>
      <c r="BM146" s="221" t="s">
        <v>152</v>
      </c>
    </row>
    <row r="147" s="13" customFormat="1">
      <c r="A147" s="13"/>
      <c r="B147" s="223"/>
      <c r="C147" s="224"/>
      <c r="D147" s="225" t="s">
        <v>125</v>
      </c>
      <c r="E147" s="224"/>
      <c r="F147" s="227" t="s">
        <v>153</v>
      </c>
      <c r="G147" s="224"/>
      <c r="H147" s="228">
        <v>665.75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125</v>
      </c>
      <c r="AU147" s="234" t="s">
        <v>80</v>
      </c>
      <c r="AV147" s="13" t="s">
        <v>80</v>
      </c>
      <c r="AW147" s="13" t="s">
        <v>4</v>
      </c>
      <c r="AX147" s="13" t="s">
        <v>8</v>
      </c>
      <c r="AY147" s="234" t="s">
        <v>116</v>
      </c>
    </row>
    <row r="148" s="2" customFormat="1" ht="24.15" customHeight="1">
      <c r="A148" s="38"/>
      <c r="B148" s="39"/>
      <c r="C148" s="211" t="s">
        <v>154</v>
      </c>
      <c r="D148" s="211" t="s">
        <v>118</v>
      </c>
      <c r="E148" s="212" t="s">
        <v>155</v>
      </c>
      <c r="F148" s="213" t="s">
        <v>156</v>
      </c>
      <c r="G148" s="214" t="s">
        <v>129</v>
      </c>
      <c r="H148" s="215">
        <v>133.15000000000001</v>
      </c>
      <c r="I148" s="216"/>
      <c r="J148" s="215">
        <f>ROUND(I148*H148,0)</f>
        <v>0</v>
      </c>
      <c r="K148" s="213" t="s">
        <v>122</v>
      </c>
      <c r="L148" s="44"/>
      <c r="M148" s="217" t="s">
        <v>1</v>
      </c>
      <c r="N148" s="218" t="s">
        <v>39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123</v>
      </c>
      <c r="AT148" s="221" t="s">
        <v>118</v>
      </c>
      <c r="AU148" s="221" t="s">
        <v>80</v>
      </c>
      <c r="AY148" s="17" t="s">
        <v>116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</v>
      </c>
      <c r="BK148" s="222">
        <f>ROUND(I148*H148,0)</f>
        <v>0</v>
      </c>
      <c r="BL148" s="17" t="s">
        <v>123</v>
      </c>
      <c r="BM148" s="221" t="s">
        <v>157</v>
      </c>
    </row>
    <row r="149" s="2" customFormat="1" ht="24.15" customHeight="1">
      <c r="A149" s="38"/>
      <c r="B149" s="39"/>
      <c r="C149" s="211" t="s">
        <v>158</v>
      </c>
      <c r="D149" s="211" t="s">
        <v>118</v>
      </c>
      <c r="E149" s="212" t="s">
        <v>159</v>
      </c>
      <c r="F149" s="213" t="s">
        <v>160</v>
      </c>
      <c r="G149" s="214" t="s">
        <v>161</v>
      </c>
      <c r="H149" s="215">
        <v>221.69</v>
      </c>
      <c r="I149" s="216"/>
      <c r="J149" s="215">
        <f>ROUND(I149*H149,0)</f>
        <v>0</v>
      </c>
      <c r="K149" s="213" t="s">
        <v>122</v>
      </c>
      <c r="L149" s="44"/>
      <c r="M149" s="217" t="s">
        <v>1</v>
      </c>
      <c r="N149" s="218" t="s">
        <v>39</v>
      </c>
      <c r="O149" s="9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123</v>
      </c>
      <c r="AT149" s="221" t="s">
        <v>118</v>
      </c>
      <c r="AU149" s="221" t="s">
        <v>80</v>
      </c>
      <c r="AY149" s="17" t="s">
        <v>116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</v>
      </c>
      <c r="BK149" s="222">
        <f>ROUND(I149*H149,0)</f>
        <v>0</v>
      </c>
      <c r="BL149" s="17" t="s">
        <v>123</v>
      </c>
      <c r="BM149" s="221" t="s">
        <v>162</v>
      </c>
    </row>
    <row r="150" s="13" customFormat="1">
      <c r="A150" s="13"/>
      <c r="B150" s="223"/>
      <c r="C150" s="224"/>
      <c r="D150" s="225" t="s">
        <v>125</v>
      </c>
      <c r="E150" s="226" t="s">
        <v>1</v>
      </c>
      <c r="F150" s="227" t="s">
        <v>163</v>
      </c>
      <c r="G150" s="224"/>
      <c r="H150" s="228">
        <v>221.69</v>
      </c>
      <c r="I150" s="229"/>
      <c r="J150" s="224"/>
      <c r="K150" s="224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125</v>
      </c>
      <c r="AU150" s="234" t="s">
        <v>80</v>
      </c>
      <c r="AV150" s="13" t="s">
        <v>80</v>
      </c>
      <c r="AW150" s="13" t="s">
        <v>31</v>
      </c>
      <c r="AX150" s="13" t="s">
        <v>8</v>
      </c>
      <c r="AY150" s="234" t="s">
        <v>116</v>
      </c>
    </row>
    <row r="151" s="2" customFormat="1" ht="16.5" customHeight="1">
      <c r="A151" s="38"/>
      <c r="B151" s="39"/>
      <c r="C151" s="211" t="s">
        <v>164</v>
      </c>
      <c r="D151" s="211" t="s">
        <v>118</v>
      </c>
      <c r="E151" s="212" t="s">
        <v>165</v>
      </c>
      <c r="F151" s="213" t="s">
        <v>166</v>
      </c>
      <c r="G151" s="214" t="s">
        <v>129</v>
      </c>
      <c r="H151" s="215">
        <v>133.15000000000001</v>
      </c>
      <c r="I151" s="216"/>
      <c r="J151" s="215">
        <f>ROUND(I151*H151,0)</f>
        <v>0</v>
      </c>
      <c r="K151" s="213" t="s">
        <v>122</v>
      </c>
      <c r="L151" s="44"/>
      <c r="M151" s="217" t="s">
        <v>1</v>
      </c>
      <c r="N151" s="218" t="s">
        <v>39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123</v>
      </c>
      <c r="AT151" s="221" t="s">
        <v>118</v>
      </c>
      <c r="AU151" s="221" t="s">
        <v>80</v>
      </c>
      <c r="AY151" s="17" t="s">
        <v>116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</v>
      </c>
      <c r="BK151" s="222">
        <f>ROUND(I151*H151,0)</f>
        <v>0</v>
      </c>
      <c r="BL151" s="17" t="s">
        <v>123</v>
      </c>
      <c r="BM151" s="221" t="s">
        <v>167</v>
      </c>
    </row>
    <row r="152" s="2" customFormat="1" ht="24.15" customHeight="1">
      <c r="A152" s="38"/>
      <c r="B152" s="39"/>
      <c r="C152" s="211" t="s">
        <v>168</v>
      </c>
      <c r="D152" s="211" t="s">
        <v>118</v>
      </c>
      <c r="E152" s="212" t="s">
        <v>169</v>
      </c>
      <c r="F152" s="213" t="s">
        <v>170</v>
      </c>
      <c r="G152" s="214" t="s">
        <v>129</v>
      </c>
      <c r="H152" s="215">
        <v>33.810000000000002</v>
      </c>
      <c r="I152" s="216"/>
      <c r="J152" s="215">
        <f>ROUND(I152*H152,0)</f>
        <v>0</v>
      </c>
      <c r="K152" s="213" t="s">
        <v>122</v>
      </c>
      <c r="L152" s="44"/>
      <c r="M152" s="217" t="s">
        <v>1</v>
      </c>
      <c r="N152" s="218" t="s">
        <v>39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123</v>
      </c>
      <c r="AT152" s="221" t="s">
        <v>118</v>
      </c>
      <c r="AU152" s="221" t="s">
        <v>80</v>
      </c>
      <c r="AY152" s="17" t="s">
        <v>116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</v>
      </c>
      <c r="BK152" s="222">
        <f>ROUND(I152*H152,0)</f>
        <v>0</v>
      </c>
      <c r="BL152" s="17" t="s">
        <v>123</v>
      </c>
      <c r="BM152" s="221" t="s">
        <v>171</v>
      </c>
    </row>
    <row r="153" s="13" customFormat="1">
      <c r="A153" s="13"/>
      <c r="B153" s="223"/>
      <c r="C153" s="224"/>
      <c r="D153" s="225" t="s">
        <v>125</v>
      </c>
      <c r="E153" s="226" t="s">
        <v>1</v>
      </c>
      <c r="F153" s="227" t="s">
        <v>172</v>
      </c>
      <c r="G153" s="224"/>
      <c r="H153" s="228">
        <v>33.810000000000002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125</v>
      </c>
      <c r="AU153" s="234" t="s">
        <v>80</v>
      </c>
      <c r="AV153" s="13" t="s">
        <v>80</v>
      </c>
      <c r="AW153" s="13" t="s">
        <v>31</v>
      </c>
      <c r="AX153" s="13" t="s">
        <v>8</v>
      </c>
      <c r="AY153" s="234" t="s">
        <v>116</v>
      </c>
    </row>
    <row r="154" s="2" customFormat="1" ht="24.15" customHeight="1">
      <c r="A154" s="38"/>
      <c r="B154" s="39"/>
      <c r="C154" s="211" t="s">
        <v>173</v>
      </c>
      <c r="D154" s="211" t="s">
        <v>118</v>
      </c>
      <c r="E154" s="212" t="s">
        <v>174</v>
      </c>
      <c r="F154" s="213" t="s">
        <v>175</v>
      </c>
      <c r="G154" s="214" t="s">
        <v>129</v>
      </c>
      <c r="H154" s="215">
        <v>115.13</v>
      </c>
      <c r="I154" s="216"/>
      <c r="J154" s="215">
        <f>ROUND(I154*H154,0)</f>
        <v>0</v>
      </c>
      <c r="K154" s="213" t="s">
        <v>122</v>
      </c>
      <c r="L154" s="44"/>
      <c r="M154" s="217" t="s">
        <v>1</v>
      </c>
      <c r="N154" s="218" t="s">
        <v>39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123</v>
      </c>
      <c r="AT154" s="221" t="s">
        <v>118</v>
      </c>
      <c r="AU154" s="221" t="s">
        <v>80</v>
      </c>
      <c r="AY154" s="17" t="s">
        <v>116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</v>
      </c>
      <c r="BK154" s="222">
        <f>ROUND(I154*H154,0)</f>
        <v>0</v>
      </c>
      <c r="BL154" s="17" t="s">
        <v>123</v>
      </c>
      <c r="BM154" s="221" t="s">
        <v>176</v>
      </c>
    </row>
    <row r="155" s="13" customFormat="1">
      <c r="A155" s="13"/>
      <c r="B155" s="223"/>
      <c r="C155" s="224"/>
      <c r="D155" s="225" t="s">
        <v>125</v>
      </c>
      <c r="E155" s="226" t="s">
        <v>1</v>
      </c>
      <c r="F155" s="227" t="s">
        <v>177</v>
      </c>
      <c r="G155" s="224"/>
      <c r="H155" s="228">
        <v>7.1299999999999999</v>
      </c>
      <c r="I155" s="229"/>
      <c r="J155" s="224"/>
      <c r="K155" s="224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125</v>
      </c>
      <c r="AU155" s="234" t="s">
        <v>80</v>
      </c>
      <c r="AV155" s="13" t="s">
        <v>80</v>
      </c>
      <c r="AW155" s="13" t="s">
        <v>31</v>
      </c>
      <c r="AX155" s="13" t="s">
        <v>74</v>
      </c>
      <c r="AY155" s="234" t="s">
        <v>116</v>
      </c>
    </row>
    <row r="156" s="13" customFormat="1">
      <c r="A156" s="13"/>
      <c r="B156" s="223"/>
      <c r="C156" s="224"/>
      <c r="D156" s="225" t="s">
        <v>125</v>
      </c>
      <c r="E156" s="226" t="s">
        <v>1</v>
      </c>
      <c r="F156" s="227" t="s">
        <v>178</v>
      </c>
      <c r="G156" s="224"/>
      <c r="H156" s="228">
        <v>108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125</v>
      </c>
      <c r="AU156" s="234" t="s">
        <v>80</v>
      </c>
      <c r="AV156" s="13" t="s">
        <v>80</v>
      </c>
      <c r="AW156" s="13" t="s">
        <v>31</v>
      </c>
      <c r="AX156" s="13" t="s">
        <v>74</v>
      </c>
      <c r="AY156" s="234" t="s">
        <v>116</v>
      </c>
    </row>
    <row r="157" s="15" customFormat="1">
      <c r="A157" s="15"/>
      <c r="B157" s="245"/>
      <c r="C157" s="246"/>
      <c r="D157" s="225" t="s">
        <v>125</v>
      </c>
      <c r="E157" s="247" t="s">
        <v>1</v>
      </c>
      <c r="F157" s="248" t="s">
        <v>134</v>
      </c>
      <c r="G157" s="246"/>
      <c r="H157" s="249">
        <v>115.13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5" t="s">
        <v>125</v>
      </c>
      <c r="AU157" s="255" t="s">
        <v>80</v>
      </c>
      <c r="AV157" s="15" t="s">
        <v>123</v>
      </c>
      <c r="AW157" s="15" t="s">
        <v>31</v>
      </c>
      <c r="AX157" s="15" t="s">
        <v>8</v>
      </c>
      <c r="AY157" s="255" t="s">
        <v>116</v>
      </c>
    </row>
    <row r="158" s="2" customFormat="1" ht="16.5" customHeight="1">
      <c r="A158" s="38"/>
      <c r="B158" s="39"/>
      <c r="C158" s="256" t="s">
        <v>179</v>
      </c>
      <c r="D158" s="256" t="s">
        <v>180</v>
      </c>
      <c r="E158" s="257" t="s">
        <v>181</v>
      </c>
      <c r="F158" s="258" t="s">
        <v>182</v>
      </c>
      <c r="G158" s="259" t="s">
        <v>161</v>
      </c>
      <c r="H158" s="260">
        <v>216</v>
      </c>
      <c r="I158" s="261"/>
      <c r="J158" s="260">
        <f>ROUND(I158*H158,0)</f>
        <v>0</v>
      </c>
      <c r="K158" s="258" t="s">
        <v>122</v>
      </c>
      <c r="L158" s="262"/>
      <c r="M158" s="263" t="s">
        <v>1</v>
      </c>
      <c r="N158" s="264" t="s">
        <v>39</v>
      </c>
      <c r="O158" s="91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158</v>
      </c>
      <c r="AT158" s="221" t="s">
        <v>180</v>
      </c>
      <c r="AU158" s="221" t="s">
        <v>80</v>
      </c>
      <c r="AY158" s="17" t="s">
        <v>116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</v>
      </c>
      <c r="BK158" s="222">
        <f>ROUND(I158*H158,0)</f>
        <v>0</v>
      </c>
      <c r="BL158" s="17" t="s">
        <v>123</v>
      </c>
      <c r="BM158" s="221" t="s">
        <v>183</v>
      </c>
    </row>
    <row r="159" s="13" customFormat="1">
      <c r="A159" s="13"/>
      <c r="B159" s="223"/>
      <c r="C159" s="224"/>
      <c r="D159" s="225" t="s">
        <v>125</v>
      </c>
      <c r="E159" s="226" t="s">
        <v>1</v>
      </c>
      <c r="F159" s="227" t="s">
        <v>184</v>
      </c>
      <c r="G159" s="224"/>
      <c r="H159" s="228">
        <v>216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125</v>
      </c>
      <c r="AU159" s="234" t="s">
        <v>80</v>
      </c>
      <c r="AV159" s="13" t="s">
        <v>80</v>
      </c>
      <c r="AW159" s="13" t="s">
        <v>31</v>
      </c>
      <c r="AX159" s="13" t="s">
        <v>8</v>
      </c>
      <c r="AY159" s="234" t="s">
        <v>116</v>
      </c>
    </row>
    <row r="160" s="2" customFormat="1" ht="16.5" customHeight="1">
      <c r="A160" s="38"/>
      <c r="B160" s="39"/>
      <c r="C160" s="256" t="s">
        <v>185</v>
      </c>
      <c r="D160" s="256" t="s">
        <v>180</v>
      </c>
      <c r="E160" s="257" t="s">
        <v>186</v>
      </c>
      <c r="F160" s="258" t="s">
        <v>187</v>
      </c>
      <c r="G160" s="259" t="s">
        <v>161</v>
      </c>
      <c r="H160" s="260">
        <v>12.83</v>
      </c>
      <c r="I160" s="261"/>
      <c r="J160" s="260">
        <f>ROUND(I160*H160,0)</f>
        <v>0</v>
      </c>
      <c r="K160" s="258" t="s">
        <v>122</v>
      </c>
      <c r="L160" s="262"/>
      <c r="M160" s="263" t="s">
        <v>1</v>
      </c>
      <c r="N160" s="264" t="s">
        <v>39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158</v>
      </c>
      <c r="AT160" s="221" t="s">
        <v>180</v>
      </c>
      <c r="AU160" s="221" t="s">
        <v>80</v>
      </c>
      <c r="AY160" s="17" t="s">
        <v>116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</v>
      </c>
      <c r="BK160" s="222">
        <f>ROUND(I160*H160,0)</f>
        <v>0</v>
      </c>
      <c r="BL160" s="17" t="s">
        <v>123</v>
      </c>
      <c r="BM160" s="221" t="s">
        <v>188</v>
      </c>
    </row>
    <row r="161" s="13" customFormat="1">
      <c r="A161" s="13"/>
      <c r="B161" s="223"/>
      <c r="C161" s="224"/>
      <c r="D161" s="225" t="s">
        <v>125</v>
      </c>
      <c r="E161" s="226" t="s">
        <v>1</v>
      </c>
      <c r="F161" s="227" t="s">
        <v>189</v>
      </c>
      <c r="G161" s="224"/>
      <c r="H161" s="228">
        <v>12.83</v>
      </c>
      <c r="I161" s="229"/>
      <c r="J161" s="224"/>
      <c r="K161" s="224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125</v>
      </c>
      <c r="AU161" s="234" t="s">
        <v>80</v>
      </c>
      <c r="AV161" s="13" t="s">
        <v>80</v>
      </c>
      <c r="AW161" s="13" t="s">
        <v>31</v>
      </c>
      <c r="AX161" s="13" t="s">
        <v>8</v>
      </c>
      <c r="AY161" s="234" t="s">
        <v>116</v>
      </c>
    </row>
    <row r="162" s="2" customFormat="1" ht="24.15" customHeight="1">
      <c r="A162" s="38"/>
      <c r="B162" s="39"/>
      <c r="C162" s="211" t="s">
        <v>190</v>
      </c>
      <c r="D162" s="211" t="s">
        <v>118</v>
      </c>
      <c r="E162" s="212" t="s">
        <v>191</v>
      </c>
      <c r="F162" s="213" t="s">
        <v>192</v>
      </c>
      <c r="G162" s="214" t="s">
        <v>121</v>
      </c>
      <c r="H162" s="215">
        <v>136</v>
      </c>
      <c r="I162" s="216"/>
      <c r="J162" s="215">
        <f>ROUND(I162*H162,0)</f>
        <v>0</v>
      </c>
      <c r="K162" s="213" t="s">
        <v>122</v>
      </c>
      <c r="L162" s="44"/>
      <c r="M162" s="217" t="s">
        <v>1</v>
      </c>
      <c r="N162" s="218" t="s">
        <v>39</v>
      </c>
      <c r="O162" s="91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123</v>
      </c>
      <c r="AT162" s="221" t="s">
        <v>118</v>
      </c>
      <c r="AU162" s="221" t="s">
        <v>80</v>
      </c>
      <c r="AY162" s="17" t="s">
        <v>116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</v>
      </c>
      <c r="BK162" s="222">
        <f>ROUND(I162*H162,0)</f>
        <v>0</v>
      </c>
      <c r="BL162" s="17" t="s">
        <v>123</v>
      </c>
      <c r="BM162" s="221" t="s">
        <v>193</v>
      </c>
    </row>
    <row r="163" s="2" customFormat="1" ht="24.15" customHeight="1">
      <c r="A163" s="38"/>
      <c r="B163" s="39"/>
      <c r="C163" s="211" t="s">
        <v>9</v>
      </c>
      <c r="D163" s="211" t="s">
        <v>118</v>
      </c>
      <c r="E163" s="212" t="s">
        <v>194</v>
      </c>
      <c r="F163" s="213" t="s">
        <v>195</v>
      </c>
      <c r="G163" s="214" t="s">
        <v>121</v>
      </c>
      <c r="H163" s="215">
        <v>272</v>
      </c>
      <c r="I163" s="216"/>
      <c r="J163" s="215">
        <f>ROUND(I163*H163,0)</f>
        <v>0</v>
      </c>
      <c r="K163" s="213" t="s">
        <v>122</v>
      </c>
      <c r="L163" s="44"/>
      <c r="M163" s="217" t="s">
        <v>1</v>
      </c>
      <c r="N163" s="218" t="s">
        <v>39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123</v>
      </c>
      <c r="AT163" s="221" t="s">
        <v>118</v>
      </c>
      <c r="AU163" s="221" t="s">
        <v>80</v>
      </c>
      <c r="AY163" s="17" t="s">
        <v>116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</v>
      </c>
      <c r="BK163" s="222">
        <f>ROUND(I163*H163,0)</f>
        <v>0</v>
      </c>
      <c r="BL163" s="17" t="s">
        <v>123</v>
      </c>
      <c r="BM163" s="221" t="s">
        <v>196</v>
      </c>
    </row>
    <row r="164" s="13" customFormat="1">
      <c r="A164" s="13"/>
      <c r="B164" s="223"/>
      <c r="C164" s="224"/>
      <c r="D164" s="225" t="s">
        <v>125</v>
      </c>
      <c r="E164" s="226" t="s">
        <v>1</v>
      </c>
      <c r="F164" s="227" t="s">
        <v>197</v>
      </c>
      <c r="G164" s="224"/>
      <c r="H164" s="228">
        <v>272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125</v>
      </c>
      <c r="AU164" s="234" t="s">
        <v>80</v>
      </c>
      <c r="AV164" s="13" t="s">
        <v>80</v>
      </c>
      <c r="AW164" s="13" t="s">
        <v>31</v>
      </c>
      <c r="AX164" s="13" t="s">
        <v>8</v>
      </c>
      <c r="AY164" s="234" t="s">
        <v>116</v>
      </c>
    </row>
    <row r="165" s="2" customFormat="1" ht="16.5" customHeight="1">
      <c r="A165" s="38"/>
      <c r="B165" s="39"/>
      <c r="C165" s="256" t="s">
        <v>198</v>
      </c>
      <c r="D165" s="256" t="s">
        <v>180</v>
      </c>
      <c r="E165" s="257" t="s">
        <v>199</v>
      </c>
      <c r="F165" s="258" t="s">
        <v>200</v>
      </c>
      <c r="G165" s="259" t="s">
        <v>201</v>
      </c>
      <c r="H165" s="260">
        <v>10.880000000000001</v>
      </c>
      <c r="I165" s="261"/>
      <c r="J165" s="260">
        <f>ROUND(I165*H165,0)</f>
        <v>0</v>
      </c>
      <c r="K165" s="258" t="s">
        <v>122</v>
      </c>
      <c r="L165" s="262"/>
      <c r="M165" s="263" t="s">
        <v>1</v>
      </c>
      <c r="N165" s="264" t="s">
        <v>39</v>
      </c>
      <c r="O165" s="91"/>
      <c r="P165" s="219">
        <f>O165*H165</f>
        <v>0</v>
      </c>
      <c r="Q165" s="219">
        <v>0.001</v>
      </c>
      <c r="R165" s="219">
        <f>Q165*H165</f>
        <v>0.010880000000000001</v>
      </c>
      <c r="S165" s="219">
        <v>0</v>
      </c>
      <c r="T165" s="22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1" t="s">
        <v>158</v>
      </c>
      <c r="AT165" s="221" t="s">
        <v>180</v>
      </c>
      <c r="AU165" s="221" t="s">
        <v>80</v>
      </c>
      <c r="AY165" s="17" t="s">
        <v>116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7" t="s">
        <v>8</v>
      </c>
      <c r="BK165" s="222">
        <f>ROUND(I165*H165,0)</f>
        <v>0</v>
      </c>
      <c r="BL165" s="17" t="s">
        <v>123</v>
      </c>
      <c r="BM165" s="221" t="s">
        <v>202</v>
      </c>
    </row>
    <row r="166" s="13" customFormat="1">
      <c r="A166" s="13"/>
      <c r="B166" s="223"/>
      <c r="C166" s="224"/>
      <c r="D166" s="225" t="s">
        <v>125</v>
      </c>
      <c r="E166" s="226" t="s">
        <v>1</v>
      </c>
      <c r="F166" s="227" t="s">
        <v>203</v>
      </c>
      <c r="G166" s="224"/>
      <c r="H166" s="228">
        <v>10.880000000000001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125</v>
      </c>
      <c r="AU166" s="234" t="s">
        <v>80</v>
      </c>
      <c r="AV166" s="13" t="s">
        <v>80</v>
      </c>
      <c r="AW166" s="13" t="s">
        <v>31</v>
      </c>
      <c r="AX166" s="13" t="s">
        <v>8</v>
      </c>
      <c r="AY166" s="234" t="s">
        <v>116</v>
      </c>
    </row>
    <row r="167" s="12" customFormat="1" ht="22.8" customHeight="1">
      <c r="A167" s="12"/>
      <c r="B167" s="195"/>
      <c r="C167" s="196"/>
      <c r="D167" s="197" t="s">
        <v>73</v>
      </c>
      <c r="E167" s="209" t="s">
        <v>80</v>
      </c>
      <c r="F167" s="209" t="s">
        <v>204</v>
      </c>
      <c r="G167" s="196"/>
      <c r="H167" s="196"/>
      <c r="I167" s="199"/>
      <c r="J167" s="210">
        <f>BK167</f>
        <v>0</v>
      </c>
      <c r="K167" s="196"/>
      <c r="L167" s="201"/>
      <c r="M167" s="202"/>
      <c r="N167" s="203"/>
      <c r="O167" s="203"/>
      <c r="P167" s="204">
        <f>SUM(P168:P173)</f>
        <v>0</v>
      </c>
      <c r="Q167" s="203"/>
      <c r="R167" s="204">
        <f>SUM(R168:R173)</f>
        <v>0.085428000000000004</v>
      </c>
      <c r="S167" s="203"/>
      <c r="T167" s="205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6" t="s">
        <v>8</v>
      </c>
      <c r="AT167" s="207" t="s">
        <v>73</v>
      </c>
      <c r="AU167" s="207" t="s">
        <v>8</v>
      </c>
      <c r="AY167" s="206" t="s">
        <v>116</v>
      </c>
      <c r="BK167" s="208">
        <f>SUM(BK168:BK173)</f>
        <v>0</v>
      </c>
    </row>
    <row r="168" s="2" customFormat="1" ht="37.8" customHeight="1">
      <c r="A168" s="38"/>
      <c r="B168" s="39"/>
      <c r="C168" s="211" t="s">
        <v>205</v>
      </c>
      <c r="D168" s="211" t="s">
        <v>118</v>
      </c>
      <c r="E168" s="212" t="s">
        <v>206</v>
      </c>
      <c r="F168" s="213" t="s">
        <v>207</v>
      </c>
      <c r="G168" s="214" t="s">
        <v>208</v>
      </c>
      <c r="H168" s="215">
        <v>45</v>
      </c>
      <c r="I168" s="216"/>
      <c r="J168" s="215">
        <f>ROUND(I168*H168,0)</f>
        <v>0</v>
      </c>
      <c r="K168" s="213" t="s">
        <v>122</v>
      </c>
      <c r="L168" s="44"/>
      <c r="M168" s="217" t="s">
        <v>1</v>
      </c>
      <c r="N168" s="218" t="s">
        <v>39</v>
      </c>
      <c r="O168" s="91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1" t="s">
        <v>123</v>
      </c>
      <c r="AT168" s="221" t="s">
        <v>118</v>
      </c>
      <c r="AU168" s="221" t="s">
        <v>80</v>
      </c>
      <c r="AY168" s="17" t="s">
        <v>116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8</v>
      </c>
      <c r="BK168" s="222">
        <f>ROUND(I168*H168,0)</f>
        <v>0</v>
      </c>
      <c r="BL168" s="17" t="s">
        <v>123</v>
      </c>
      <c r="BM168" s="221" t="s">
        <v>209</v>
      </c>
    </row>
    <row r="169" s="13" customFormat="1">
      <c r="A169" s="13"/>
      <c r="B169" s="223"/>
      <c r="C169" s="224"/>
      <c r="D169" s="225" t="s">
        <v>125</v>
      </c>
      <c r="E169" s="226" t="s">
        <v>1</v>
      </c>
      <c r="F169" s="227" t="s">
        <v>210</v>
      </c>
      <c r="G169" s="224"/>
      <c r="H169" s="228">
        <v>45</v>
      </c>
      <c r="I169" s="229"/>
      <c r="J169" s="224"/>
      <c r="K169" s="224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125</v>
      </c>
      <c r="AU169" s="234" t="s">
        <v>80</v>
      </c>
      <c r="AV169" s="13" t="s">
        <v>80</v>
      </c>
      <c r="AW169" s="13" t="s">
        <v>31</v>
      </c>
      <c r="AX169" s="13" t="s">
        <v>8</v>
      </c>
      <c r="AY169" s="234" t="s">
        <v>116</v>
      </c>
    </row>
    <row r="170" s="2" customFormat="1" ht="24.15" customHeight="1">
      <c r="A170" s="38"/>
      <c r="B170" s="39"/>
      <c r="C170" s="211" t="s">
        <v>211</v>
      </c>
      <c r="D170" s="211" t="s">
        <v>118</v>
      </c>
      <c r="E170" s="212" t="s">
        <v>212</v>
      </c>
      <c r="F170" s="213" t="s">
        <v>213</v>
      </c>
      <c r="G170" s="214" t="s">
        <v>121</v>
      </c>
      <c r="H170" s="215">
        <v>252</v>
      </c>
      <c r="I170" s="216"/>
      <c r="J170" s="215">
        <f>ROUND(I170*H170,0)</f>
        <v>0</v>
      </c>
      <c r="K170" s="213" t="s">
        <v>122</v>
      </c>
      <c r="L170" s="44"/>
      <c r="M170" s="217" t="s">
        <v>1</v>
      </c>
      <c r="N170" s="218" t="s">
        <v>39</v>
      </c>
      <c r="O170" s="91"/>
      <c r="P170" s="219">
        <f>O170*H170</f>
        <v>0</v>
      </c>
      <c r="Q170" s="219">
        <v>9.8999999999999994E-05</v>
      </c>
      <c r="R170" s="219">
        <f>Q170*H170</f>
        <v>0.024947999999999998</v>
      </c>
      <c r="S170" s="219">
        <v>0</v>
      </c>
      <c r="T170" s="22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1" t="s">
        <v>123</v>
      </c>
      <c r="AT170" s="221" t="s">
        <v>118</v>
      </c>
      <c r="AU170" s="221" t="s">
        <v>80</v>
      </c>
      <c r="AY170" s="17" t="s">
        <v>116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7" t="s">
        <v>8</v>
      </c>
      <c r="BK170" s="222">
        <f>ROUND(I170*H170,0)</f>
        <v>0</v>
      </c>
      <c r="BL170" s="17" t="s">
        <v>123</v>
      </c>
      <c r="BM170" s="221" t="s">
        <v>214</v>
      </c>
    </row>
    <row r="171" s="13" customFormat="1">
      <c r="A171" s="13"/>
      <c r="B171" s="223"/>
      <c r="C171" s="224"/>
      <c r="D171" s="225" t="s">
        <v>125</v>
      </c>
      <c r="E171" s="226" t="s">
        <v>1</v>
      </c>
      <c r="F171" s="227" t="s">
        <v>215</v>
      </c>
      <c r="G171" s="224"/>
      <c r="H171" s="228">
        <v>252</v>
      </c>
      <c r="I171" s="229"/>
      <c r="J171" s="224"/>
      <c r="K171" s="224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125</v>
      </c>
      <c r="AU171" s="234" t="s">
        <v>80</v>
      </c>
      <c r="AV171" s="13" t="s">
        <v>80</v>
      </c>
      <c r="AW171" s="13" t="s">
        <v>31</v>
      </c>
      <c r="AX171" s="13" t="s">
        <v>8</v>
      </c>
      <c r="AY171" s="234" t="s">
        <v>116</v>
      </c>
    </row>
    <row r="172" s="2" customFormat="1" ht="24.15" customHeight="1">
      <c r="A172" s="38"/>
      <c r="B172" s="39"/>
      <c r="C172" s="256" t="s">
        <v>216</v>
      </c>
      <c r="D172" s="256" t="s">
        <v>180</v>
      </c>
      <c r="E172" s="257" t="s">
        <v>217</v>
      </c>
      <c r="F172" s="258" t="s">
        <v>218</v>
      </c>
      <c r="G172" s="259" t="s">
        <v>121</v>
      </c>
      <c r="H172" s="260">
        <v>302.39999999999998</v>
      </c>
      <c r="I172" s="261"/>
      <c r="J172" s="260">
        <f>ROUND(I172*H172,0)</f>
        <v>0</v>
      </c>
      <c r="K172" s="258" t="s">
        <v>122</v>
      </c>
      <c r="L172" s="262"/>
      <c r="M172" s="263" t="s">
        <v>1</v>
      </c>
      <c r="N172" s="264" t="s">
        <v>39</v>
      </c>
      <c r="O172" s="91"/>
      <c r="P172" s="219">
        <f>O172*H172</f>
        <v>0</v>
      </c>
      <c r="Q172" s="219">
        <v>0.00020000000000000001</v>
      </c>
      <c r="R172" s="219">
        <f>Q172*H172</f>
        <v>0.060479999999999999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158</v>
      </c>
      <c r="AT172" s="221" t="s">
        <v>180</v>
      </c>
      <c r="AU172" s="221" t="s">
        <v>80</v>
      </c>
      <c r="AY172" s="17" t="s">
        <v>116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</v>
      </c>
      <c r="BK172" s="222">
        <f>ROUND(I172*H172,0)</f>
        <v>0</v>
      </c>
      <c r="BL172" s="17" t="s">
        <v>123</v>
      </c>
      <c r="BM172" s="221" t="s">
        <v>219</v>
      </c>
    </row>
    <row r="173" s="13" customFormat="1">
      <c r="A173" s="13"/>
      <c r="B173" s="223"/>
      <c r="C173" s="224"/>
      <c r="D173" s="225" t="s">
        <v>125</v>
      </c>
      <c r="E173" s="226" t="s">
        <v>1</v>
      </c>
      <c r="F173" s="227" t="s">
        <v>220</v>
      </c>
      <c r="G173" s="224"/>
      <c r="H173" s="228">
        <v>302.39999999999998</v>
      </c>
      <c r="I173" s="229"/>
      <c r="J173" s="224"/>
      <c r="K173" s="224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125</v>
      </c>
      <c r="AU173" s="234" t="s">
        <v>80</v>
      </c>
      <c r="AV173" s="13" t="s">
        <v>80</v>
      </c>
      <c r="AW173" s="13" t="s">
        <v>31</v>
      </c>
      <c r="AX173" s="13" t="s">
        <v>8</v>
      </c>
      <c r="AY173" s="234" t="s">
        <v>116</v>
      </c>
    </row>
    <row r="174" s="12" customFormat="1" ht="22.8" customHeight="1">
      <c r="A174" s="12"/>
      <c r="B174" s="195"/>
      <c r="C174" s="196"/>
      <c r="D174" s="197" t="s">
        <v>73</v>
      </c>
      <c r="E174" s="209" t="s">
        <v>135</v>
      </c>
      <c r="F174" s="209" t="s">
        <v>221</v>
      </c>
      <c r="G174" s="196"/>
      <c r="H174" s="196"/>
      <c r="I174" s="199"/>
      <c r="J174" s="210">
        <f>BK174</f>
        <v>0</v>
      </c>
      <c r="K174" s="196"/>
      <c r="L174" s="201"/>
      <c r="M174" s="202"/>
      <c r="N174" s="203"/>
      <c r="O174" s="203"/>
      <c r="P174" s="204">
        <f>SUM(P175:P178)</f>
        <v>0</v>
      </c>
      <c r="Q174" s="203"/>
      <c r="R174" s="204">
        <f>SUM(R175:R178)</f>
        <v>0</v>
      </c>
      <c r="S174" s="203"/>
      <c r="T174" s="205">
        <f>SUM(T175:T178)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6" t="s">
        <v>8</v>
      </c>
      <c r="AT174" s="207" t="s">
        <v>73</v>
      </c>
      <c r="AU174" s="207" t="s">
        <v>8</v>
      </c>
      <c r="AY174" s="206" t="s">
        <v>116</v>
      </c>
      <c r="BK174" s="208">
        <f>SUM(BK175:BK178)</f>
        <v>0</v>
      </c>
    </row>
    <row r="175" s="2" customFormat="1" ht="16.5" customHeight="1">
      <c r="A175" s="38"/>
      <c r="B175" s="39"/>
      <c r="C175" s="211" t="s">
        <v>222</v>
      </c>
      <c r="D175" s="211" t="s">
        <v>118</v>
      </c>
      <c r="E175" s="212" t="s">
        <v>223</v>
      </c>
      <c r="F175" s="213" t="s">
        <v>224</v>
      </c>
      <c r="G175" s="214" t="s">
        <v>208</v>
      </c>
      <c r="H175" s="215">
        <v>68</v>
      </c>
      <c r="I175" s="216"/>
      <c r="J175" s="215">
        <f>ROUND(I175*H175,0)</f>
        <v>0</v>
      </c>
      <c r="K175" s="213" t="s">
        <v>122</v>
      </c>
      <c r="L175" s="44"/>
      <c r="M175" s="217" t="s">
        <v>1</v>
      </c>
      <c r="N175" s="218" t="s">
        <v>39</v>
      </c>
      <c r="O175" s="91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1" t="s">
        <v>123</v>
      </c>
      <c r="AT175" s="221" t="s">
        <v>118</v>
      </c>
      <c r="AU175" s="221" t="s">
        <v>80</v>
      </c>
      <c r="AY175" s="17" t="s">
        <v>116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7" t="s">
        <v>8</v>
      </c>
      <c r="BK175" s="222">
        <f>ROUND(I175*H175,0)</f>
        <v>0</v>
      </c>
      <c r="BL175" s="17" t="s">
        <v>123</v>
      </c>
      <c r="BM175" s="221" t="s">
        <v>225</v>
      </c>
    </row>
    <row r="176" s="13" customFormat="1">
      <c r="A176" s="13"/>
      <c r="B176" s="223"/>
      <c r="C176" s="224"/>
      <c r="D176" s="225" t="s">
        <v>125</v>
      </c>
      <c r="E176" s="226" t="s">
        <v>1</v>
      </c>
      <c r="F176" s="227" t="s">
        <v>226</v>
      </c>
      <c r="G176" s="224"/>
      <c r="H176" s="228">
        <v>68</v>
      </c>
      <c r="I176" s="229"/>
      <c r="J176" s="224"/>
      <c r="K176" s="224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125</v>
      </c>
      <c r="AU176" s="234" t="s">
        <v>80</v>
      </c>
      <c r="AV176" s="13" t="s">
        <v>80</v>
      </c>
      <c r="AW176" s="13" t="s">
        <v>31</v>
      </c>
      <c r="AX176" s="13" t="s">
        <v>8</v>
      </c>
      <c r="AY176" s="234" t="s">
        <v>116</v>
      </c>
    </row>
    <row r="177" s="2" customFormat="1" ht="21.75" customHeight="1">
      <c r="A177" s="38"/>
      <c r="B177" s="39"/>
      <c r="C177" s="211" t="s">
        <v>7</v>
      </c>
      <c r="D177" s="211" t="s">
        <v>118</v>
      </c>
      <c r="E177" s="212" t="s">
        <v>227</v>
      </c>
      <c r="F177" s="213" t="s">
        <v>228</v>
      </c>
      <c r="G177" s="214" t="s">
        <v>208</v>
      </c>
      <c r="H177" s="215">
        <v>68</v>
      </c>
      <c r="I177" s="216"/>
      <c r="J177" s="215">
        <f>ROUND(I177*H177,0)</f>
        <v>0</v>
      </c>
      <c r="K177" s="213" t="s">
        <v>122</v>
      </c>
      <c r="L177" s="44"/>
      <c r="M177" s="217" t="s">
        <v>1</v>
      </c>
      <c r="N177" s="218" t="s">
        <v>39</v>
      </c>
      <c r="O177" s="91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123</v>
      </c>
      <c r="AT177" s="221" t="s">
        <v>118</v>
      </c>
      <c r="AU177" s="221" t="s">
        <v>80</v>
      </c>
      <c r="AY177" s="17" t="s">
        <v>116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</v>
      </c>
      <c r="BK177" s="222">
        <f>ROUND(I177*H177,0)</f>
        <v>0</v>
      </c>
      <c r="BL177" s="17" t="s">
        <v>123</v>
      </c>
      <c r="BM177" s="221" t="s">
        <v>229</v>
      </c>
    </row>
    <row r="178" s="13" customFormat="1">
      <c r="A178" s="13"/>
      <c r="B178" s="223"/>
      <c r="C178" s="224"/>
      <c r="D178" s="225" t="s">
        <v>125</v>
      </c>
      <c r="E178" s="226" t="s">
        <v>1</v>
      </c>
      <c r="F178" s="227" t="s">
        <v>226</v>
      </c>
      <c r="G178" s="224"/>
      <c r="H178" s="228">
        <v>68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125</v>
      </c>
      <c r="AU178" s="234" t="s">
        <v>80</v>
      </c>
      <c r="AV178" s="13" t="s">
        <v>80</v>
      </c>
      <c r="AW178" s="13" t="s">
        <v>31</v>
      </c>
      <c r="AX178" s="13" t="s">
        <v>8</v>
      </c>
      <c r="AY178" s="234" t="s">
        <v>116</v>
      </c>
    </row>
    <row r="179" s="12" customFormat="1" ht="22.8" customHeight="1">
      <c r="A179" s="12"/>
      <c r="B179" s="195"/>
      <c r="C179" s="196"/>
      <c r="D179" s="197" t="s">
        <v>73</v>
      </c>
      <c r="E179" s="209" t="s">
        <v>123</v>
      </c>
      <c r="F179" s="209" t="s">
        <v>230</v>
      </c>
      <c r="G179" s="196"/>
      <c r="H179" s="196"/>
      <c r="I179" s="199"/>
      <c r="J179" s="210">
        <f>BK179</f>
        <v>0</v>
      </c>
      <c r="K179" s="196"/>
      <c r="L179" s="201"/>
      <c r="M179" s="202"/>
      <c r="N179" s="203"/>
      <c r="O179" s="203"/>
      <c r="P179" s="204">
        <f>SUM(P180:P183)</f>
        <v>0</v>
      </c>
      <c r="Q179" s="203"/>
      <c r="R179" s="204">
        <f>SUM(R180:R183)</f>
        <v>0</v>
      </c>
      <c r="S179" s="203"/>
      <c r="T179" s="205">
        <f>SUM(T180:T183)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6" t="s">
        <v>8</v>
      </c>
      <c r="AT179" s="207" t="s">
        <v>73</v>
      </c>
      <c r="AU179" s="207" t="s">
        <v>8</v>
      </c>
      <c r="AY179" s="206" t="s">
        <v>116</v>
      </c>
      <c r="BK179" s="208">
        <f>SUM(BK180:BK183)</f>
        <v>0</v>
      </c>
    </row>
    <row r="180" s="2" customFormat="1" ht="16.5" customHeight="1">
      <c r="A180" s="38"/>
      <c r="B180" s="39"/>
      <c r="C180" s="211" t="s">
        <v>231</v>
      </c>
      <c r="D180" s="211" t="s">
        <v>118</v>
      </c>
      <c r="E180" s="212" t="s">
        <v>232</v>
      </c>
      <c r="F180" s="213" t="s">
        <v>233</v>
      </c>
      <c r="G180" s="214" t="s">
        <v>129</v>
      </c>
      <c r="H180" s="215">
        <v>6.7999999999999998</v>
      </c>
      <c r="I180" s="216"/>
      <c r="J180" s="215">
        <f>ROUND(I180*H180,0)</f>
        <v>0</v>
      </c>
      <c r="K180" s="213" t="s">
        <v>122</v>
      </c>
      <c r="L180" s="44"/>
      <c r="M180" s="217" t="s">
        <v>1</v>
      </c>
      <c r="N180" s="218" t="s">
        <v>39</v>
      </c>
      <c r="O180" s="91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123</v>
      </c>
      <c r="AT180" s="221" t="s">
        <v>118</v>
      </c>
      <c r="AU180" s="221" t="s">
        <v>80</v>
      </c>
      <c r="AY180" s="17" t="s">
        <v>116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</v>
      </c>
      <c r="BK180" s="222">
        <f>ROUND(I180*H180,0)</f>
        <v>0</v>
      </c>
      <c r="BL180" s="17" t="s">
        <v>123</v>
      </c>
      <c r="BM180" s="221" t="s">
        <v>234</v>
      </c>
    </row>
    <row r="181" s="13" customFormat="1">
      <c r="A181" s="13"/>
      <c r="B181" s="223"/>
      <c r="C181" s="224"/>
      <c r="D181" s="225" t="s">
        <v>125</v>
      </c>
      <c r="E181" s="226" t="s">
        <v>1</v>
      </c>
      <c r="F181" s="227" t="s">
        <v>235</v>
      </c>
      <c r="G181" s="224"/>
      <c r="H181" s="228">
        <v>2.2999999999999998</v>
      </c>
      <c r="I181" s="229"/>
      <c r="J181" s="224"/>
      <c r="K181" s="224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125</v>
      </c>
      <c r="AU181" s="234" t="s">
        <v>80</v>
      </c>
      <c r="AV181" s="13" t="s">
        <v>80</v>
      </c>
      <c r="AW181" s="13" t="s">
        <v>31</v>
      </c>
      <c r="AX181" s="13" t="s">
        <v>74</v>
      </c>
      <c r="AY181" s="234" t="s">
        <v>116</v>
      </c>
    </row>
    <row r="182" s="13" customFormat="1">
      <c r="A182" s="13"/>
      <c r="B182" s="223"/>
      <c r="C182" s="224"/>
      <c r="D182" s="225" t="s">
        <v>125</v>
      </c>
      <c r="E182" s="226" t="s">
        <v>1</v>
      </c>
      <c r="F182" s="227" t="s">
        <v>236</v>
      </c>
      <c r="G182" s="224"/>
      <c r="H182" s="228">
        <v>4.5</v>
      </c>
      <c r="I182" s="229"/>
      <c r="J182" s="224"/>
      <c r="K182" s="224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125</v>
      </c>
      <c r="AU182" s="234" t="s">
        <v>80</v>
      </c>
      <c r="AV182" s="13" t="s">
        <v>80</v>
      </c>
      <c r="AW182" s="13" t="s">
        <v>31</v>
      </c>
      <c r="AX182" s="13" t="s">
        <v>74</v>
      </c>
      <c r="AY182" s="234" t="s">
        <v>116</v>
      </c>
    </row>
    <row r="183" s="15" customFormat="1">
      <c r="A183" s="15"/>
      <c r="B183" s="245"/>
      <c r="C183" s="246"/>
      <c r="D183" s="225" t="s">
        <v>125</v>
      </c>
      <c r="E183" s="247" t="s">
        <v>1</v>
      </c>
      <c r="F183" s="248" t="s">
        <v>134</v>
      </c>
      <c r="G183" s="246"/>
      <c r="H183" s="249">
        <v>6.7999999999999998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5" t="s">
        <v>125</v>
      </c>
      <c r="AU183" s="255" t="s">
        <v>80</v>
      </c>
      <c r="AV183" s="15" t="s">
        <v>123</v>
      </c>
      <c r="AW183" s="15" t="s">
        <v>31</v>
      </c>
      <c r="AX183" s="15" t="s">
        <v>8</v>
      </c>
      <c r="AY183" s="255" t="s">
        <v>116</v>
      </c>
    </row>
    <row r="184" s="12" customFormat="1" ht="22.8" customHeight="1">
      <c r="A184" s="12"/>
      <c r="B184" s="195"/>
      <c r="C184" s="196"/>
      <c r="D184" s="197" t="s">
        <v>73</v>
      </c>
      <c r="E184" s="209" t="s">
        <v>158</v>
      </c>
      <c r="F184" s="209" t="s">
        <v>237</v>
      </c>
      <c r="G184" s="196"/>
      <c r="H184" s="196"/>
      <c r="I184" s="199"/>
      <c r="J184" s="210">
        <f>BK184</f>
        <v>0</v>
      </c>
      <c r="K184" s="196"/>
      <c r="L184" s="201"/>
      <c r="M184" s="202"/>
      <c r="N184" s="203"/>
      <c r="O184" s="203"/>
      <c r="P184" s="204">
        <f>SUM(P185:P202)</f>
        <v>0</v>
      </c>
      <c r="Q184" s="203"/>
      <c r="R184" s="204">
        <f>SUM(R185:R202)</f>
        <v>1.1087410000000002</v>
      </c>
      <c r="S184" s="203"/>
      <c r="T184" s="205">
        <f>SUM(T185:T202)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6" t="s">
        <v>8</v>
      </c>
      <c r="AT184" s="207" t="s">
        <v>73</v>
      </c>
      <c r="AU184" s="207" t="s">
        <v>8</v>
      </c>
      <c r="AY184" s="206" t="s">
        <v>116</v>
      </c>
      <c r="BK184" s="208">
        <f>SUM(BK185:BK202)</f>
        <v>0</v>
      </c>
    </row>
    <row r="185" s="2" customFormat="1" ht="24.15" customHeight="1">
      <c r="A185" s="38"/>
      <c r="B185" s="39"/>
      <c r="C185" s="211" t="s">
        <v>238</v>
      </c>
      <c r="D185" s="211" t="s">
        <v>118</v>
      </c>
      <c r="E185" s="212" t="s">
        <v>239</v>
      </c>
      <c r="F185" s="213" t="s">
        <v>240</v>
      </c>
      <c r="G185" s="214" t="s">
        <v>208</v>
      </c>
      <c r="H185" s="215">
        <v>9</v>
      </c>
      <c r="I185" s="216"/>
      <c r="J185" s="215">
        <f>ROUND(I185*H185,0)</f>
        <v>0</v>
      </c>
      <c r="K185" s="213" t="s">
        <v>122</v>
      </c>
      <c r="L185" s="44"/>
      <c r="M185" s="217" t="s">
        <v>1</v>
      </c>
      <c r="N185" s="218" t="s">
        <v>39</v>
      </c>
      <c r="O185" s="91"/>
      <c r="P185" s="219">
        <f>O185*H185</f>
        <v>0</v>
      </c>
      <c r="Q185" s="219">
        <v>0.0013140999999999999</v>
      </c>
      <c r="R185" s="219">
        <f>Q185*H185</f>
        <v>0.0118269</v>
      </c>
      <c r="S185" s="219">
        <v>0</v>
      </c>
      <c r="T185" s="22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1" t="s">
        <v>123</v>
      </c>
      <c r="AT185" s="221" t="s">
        <v>118</v>
      </c>
      <c r="AU185" s="221" t="s">
        <v>80</v>
      </c>
      <c r="AY185" s="17" t="s">
        <v>116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7" t="s">
        <v>8</v>
      </c>
      <c r="BK185" s="222">
        <f>ROUND(I185*H185,0)</f>
        <v>0</v>
      </c>
      <c r="BL185" s="17" t="s">
        <v>123</v>
      </c>
      <c r="BM185" s="221" t="s">
        <v>241</v>
      </c>
    </row>
    <row r="186" s="13" customFormat="1">
      <c r="A186" s="13"/>
      <c r="B186" s="223"/>
      <c r="C186" s="224"/>
      <c r="D186" s="225" t="s">
        <v>125</v>
      </c>
      <c r="E186" s="226" t="s">
        <v>1</v>
      </c>
      <c r="F186" s="227" t="s">
        <v>242</v>
      </c>
      <c r="G186" s="224"/>
      <c r="H186" s="228">
        <v>9</v>
      </c>
      <c r="I186" s="229"/>
      <c r="J186" s="224"/>
      <c r="K186" s="224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125</v>
      </c>
      <c r="AU186" s="234" t="s">
        <v>80</v>
      </c>
      <c r="AV186" s="13" t="s">
        <v>80</v>
      </c>
      <c r="AW186" s="13" t="s">
        <v>31</v>
      </c>
      <c r="AX186" s="13" t="s">
        <v>8</v>
      </c>
      <c r="AY186" s="234" t="s">
        <v>116</v>
      </c>
    </row>
    <row r="187" s="2" customFormat="1" ht="33" customHeight="1">
      <c r="A187" s="38"/>
      <c r="B187" s="39"/>
      <c r="C187" s="211" t="s">
        <v>243</v>
      </c>
      <c r="D187" s="211" t="s">
        <v>118</v>
      </c>
      <c r="E187" s="212" t="s">
        <v>244</v>
      </c>
      <c r="F187" s="213" t="s">
        <v>245</v>
      </c>
      <c r="G187" s="214" t="s">
        <v>208</v>
      </c>
      <c r="H187" s="215">
        <v>23</v>
      </c>
      <c r="I187" s="216"/>
      <c r="J187" s="215">
        <f>ROUND(I187*H187,0)</f>
        <v>0</v>
      </c>
      <c r="K187" s="213" t="s">
        <v>122</v>
      </c>
      <c r="L187" s="44"/>
      <c r="M187" s="217" t="s">
        <v>1</v>
      </c>
      <c r="N187" s="218" t="s">
        <v>39</v>
      </c>
      <c r="O187" s="91"/>
      <c r="P187" s="219">
        <f>O187*H187</f>
        <v>0</v>
      </c>
      <c r="Q187" s="219">
        <v>1.5999999999999999E-05</v>
      </c>
      <c r="R187" s="219">
        <f>Q187*H187</f>
        <v>0.000368</v>
      </c>
      <c r="S187" s="219">
        <v>0</v>
      </c>
      <c r="T187" s="22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1" t="s">
        <v>123</v>
      </c>
      <c r="AT187" s="221" t="s">
        <v>118</v>
      </c>
      <c r="AU187" s="221" t="s">
        <v>80</v>
      </c>
      <c r="AY187" s="17" t="s">
        <v>116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7" t="s">
        <v>8</v>
      </c>
      <c r="BK187" s="222">
        <f>ROUND(I187*H187,0)</f>
        <v>0</v>
      </c>
      <c r="BL187" s="17" t="s">
        <v>123</v>
      </c>
      <c r="BM187" s="221" t="s">
        <v>246</v>
      </c>
    </row>
    <row r="188" s="2" customFormat="1" ht="21.75" customHeight="1">
      <c r="A188" s="38"/>
      <c r="B188" s="39"/>
      <c r="C188" s="256" t="s">
        <v>247</v>
      </c>
      <c r="D188" s="256" t="s">
        <v>180</v>
      </c>
      <c r="E188" s="257" t="s">
        <v>248</v>
      </c>
      <c r="F188" s="258" t="s">
        <v>249</v>
      </c>
      <c r="G188" s="259" t="s">
        <v>208</v>
      </c>
      <c r="H188" s="260">
        <v>23</v>
      </c>
      <c r="I188" s="261"/>
      <c r="J188" s="260">
        <f>ROUND(I188*H188,0)</f>
        <v>0</v>
      </c>
      <c r="K188" s="258" t="s">
        <v>122</v>
      </c>
      <c r="L188" s="262"/>
      <c r="M188" s="263" t="s">
        <v>1</v>
      </c>
      <c r="N188" s="264" t="s">
        <v>39</v>
      </c>
      <c r="O188" s="91"/>
      <c r="P188" s="219">
        <f>O188*H188</f>
        <v>0</v>
      </c>
      <c r="Q188" s="219">
        <v>0.01052</v>
      </c>
      <c r="R188" s="219">
        <f>Q188*H188</f>
        <v>0.24196000000000001</v>
      </c>
      <c r="S188" s="219">
        <v>0</v>
      </c>
      <c r="T188" s="22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1" t="s">
        <v>158</v>
      </c>
      <c r="AT188" s="221" t="s">
        <v>180</v>
      </c>
      <c r="AU188" s="221" t="s">
        <v>80</v>
      </c>
      <c r="AY188" s="17" t="s">
        <v>116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7" t="s">
        <v>8</v>
      </c>
      <c r="BK188" s="222">
        <f>ROUND(I188*H188,0)</f>
        <v>0</v>
      </c>
      <c r="BL188" s="17" t="s">
        <v>123</v>
      </c>
      <c r="BM188" s="221" t="s">
        <v>250</v>
      </c>
    </row>
    <row r="189" s="2" customFormat="1" ht="33" customHeight="1">
      <c r="A189" s="38"/>
      <c r="B189" s="39"/>
      <c r="C189" s="211" t="s">
        <v>251</v>
      </c>
      <c r="D189" s="211" t="s">
        <v>118</v>
      </c>
      <c r="E189" s="212" t="s">
        <v>252</v>
      </c>
      <c r="F189" s="213" t="s">
        <v>253</v>
      </c>
      <c r="G189" s="214" t="s">
        <v>254</v>
      </c>
      <c r="H189" s="215">
        <v>3</v>
      </c>
      <c r="I189" s="216"/>
      <c r="J189" s="215">
        <f>ROUND(I189*H189,0)</f>
        <v>0</v>
      </c>
      <c r="K189" s="213" t="s">
        <v>122</v>
      </c>
      <c r="L189" s="44"/>
      <c r="M189" s="217" t="s">
        <v>1</v>
      </c>
      <c r="N189" s="218" t="s">
        <v>39</v>
      </c>
      <c r="O189" s="91"/>
      <c r="P189" s="219">
        <f>O189*H189</f>
        <v>0</v>
      </c>
      <c r="Q189" s="219">
        <v>5.9999999999999997E-07</v>
      </c>
      <c r="R189" s="219">
        <f>Q189*H189</f>
        <v>1.7999999999999999E-06</v>
      </c>
      <c r="S189" s="219">
        <v>0</v>
      </c>
      <c r="T189" s="22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1" t="s">
        <v>123</v>
      </c>
      <c r="AT189" s="221" t="s">
        <v>118</v>
      </c>
      <c r="AU189" s="221" t="s">
        <v>80</v>
      </c>
      <c r="AY189" s="17" t="s">
        <v>116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7" t="s">
        <v>8</v>
      </c>
      <c r="BK189" s="222">
        <f>ROUND(I189*H189,0)</f>
        <v>0</v>
      </c>
      <c r="BL189" s="17" t="s">
        <v>123</v>
      </c>
      <c r="BM189" s="221" t="s">
        <v>255</v>
      </c>
    </row>
    <row r="190" s="2" customFormat="1" ht="16.5" customHeight="1">
      <c r="A190" s="38"/>
      <c r="B190" s="39"/>
      <c r="C190" s="256" t="s">
        <v>256</v>
      </c>
      <c r="D190" s="256" t="s">
        <v>180</v>
      </c>
      <c r="E190" s="257" t="s">
        <v>257</v>
      </c>
      <c r="F190" s="258" t="s">
        <v>258</v>
      </c>
      <c r="G190" s="259" t="s">
        <v>254</v>
      </c>
      <c r="H190" s="260">
        <v>3</v>
      </c>
      <c r="I190" s="261"/>
      <c r="J190" s="260">
        <f>ROUND(I190*H190,0)</f>
        <v>0</v>
      </c>
      <c r="K190" s="258" t="s">
        <v>122</v>
      </c>
      <c r="L190" s="262"/>
      <c r="M190" s="263" t="s">
        <v>1</v>
      </c>
      <c r="N190" s="264" t="s">
        <v>39</v>
      </c>
      <c r="O190" s="91"/>
      <c r="P190" s="219">
        <f>O190*H190</f>
        <v>0</v>
      </c>
      <c r="Q190" s="219">
        <v>0.00034000000000000002</v>
      </c>
      <c r="R190" s="219">
        <f>Q190*H190</f>
        <v>0.0010200000000000001</v>
      </c>
      <c r="S190" s="219">
        <v>0</v>
      </c>
      <c r="T190" s="22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1" t="s">
        <v>158</v>
      </c>
      <c r="AT190" s="221" t="s">
        <v>180</v>
      </c>
      <c r="AU190" s="221" t="s">
        <v>80</v>
      </c>
      <c r="AY190" s="17" t="s">
        <v>116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7" t="s">
        <v>8</v>
      </c>
      <c r="BK190" s="222">
        <f>ROUND(I190*H190,0)</f>
        <v>0</v>
      </c>
      <c r="BL190" s="17" t="s">
        <v>123</v>
      </c>
      <c r="BM190" s="221" t="s">
        <v>259</v>
      </c>
    </row>
    <row r="191" s="2" customFormat="1" ht="33" customHeight="1">
      <c r="A191" s="38"/>
      <c r="B191" s="39"/>
      <c r="C191" s="211" t="s">
        <v>260</v>
      </c>
      <c r="D191" s="211" t="s">
        <v>118</v>
      </c>
      <c r="E191" s="212" t="s">
        <v>261</v>
      </c>
      <c r="F191" s="213" t="s">
        <v>262</v>
      </c>
      <c r="G191" s="214" t="s">
        <v>254</v>
      </c>
      <c r="H191" s="215">
        <v>1</v>
      </c>
      <c r="I191" s="216"/>
      <c r="J191" s="215">
        <f>ROUND(I191*H191,0)</f>
        <v>0</v>
      </c>
      <c r="K191" s="213" t="s">
        <v>122</v>
      </c>
      <c r="L191" s="44"/>
      <c r="M191" s="217" t="s">
        <v>1</v>
      </c>
      <c r="N191" s="218" t="s">
        <v>39</v>
      </c>
      <c r="O191" s="91"/>
      <c r="P191" s="219">
        <f>O191*H191</f>
        <v>0</v>
      </c>
      <c r="Q191" s="219">
        <v>1.9E-06</v>
      </c>
      <c r="R191" s="219">
        <f>Q191*H191</f>
        <v>1.9E-06</v>
      </c>
      <c r="S191" s="219">
        <v>0</v>
      </c>
      <c r="T191" s="22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1" t="s">
        <v>123</v>
      </c>
      <c r="AT191" s="221" t="s">
        <v>118</v>
      </c>
      <c r="AU191" s="221" t="s">
        <v>80</v>
      </c>
      <c r="AY191" s="17" t="s">
        <v>116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7" t="s">
        <v>8</v>
      </c>
      <c r="BK191" s="222">
        <f>ROUND(I191*H191,0)</f>
        <v>0</v>
      </c>
      <c r="BL191" s="17" t="s">
        <v>123</v>
      </c>
      <c r="BM191" s="221" t="s">
        <v>263</v>
      </c>
    </row>
    <row r="192" s="2" customFormat="1" ht="16.5" customHeight="1">
      <c r="A192" s="38"/>
      <c r="B192" s="39"/>
      <c r="C192" s="256" t="s">
        <v>264</v>
      </c>
      <c r="D192" s="256" t="s">
        <v>180</v>
      </c>
      <c r="E192" s="257" t="s">
        <v>265</v>
      </c>
      <c r="F192" s="258" t="s">
        <v>266</v>
      </c>
      <c r="G192" s="259" t="s">
        <v>254</v>
      </c>
      <c r="H192" s="260">
        <v>1</v>
      </c>
      <c r="I192" s="261"/>
      <c r="J192" s="260">
        <f>ROUND(I192*H192,0)</f>
        <v>0</v>
      </c>
      <c r="K192" s="258" t="s">
        <v>122</v>
      </c>
      <c r="L192" s="262"/>
      <c r="M192" s="263" t="s">
        <v>1</v>
      </c>
      <c r="N192" s="264" t="s">
        <v>39</v>
      </c>
      <c r="O192" s="91"/>
      <c r="P192" s="219">
        <f>O192*H192</f>
        <v>0</v>
      </c>
      <c r="Q192" s="219">
        <v>0.0025999999999999999</v>
      </c>
      <c r="R192" s="219">
        <f>Q192*H192</f>
        <v>0.0025999999999999999</v>
      </c>
      <c r="S192" s="219">
        <v>0</v>
      </c>
      <c r="T192" s="22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1" t="s">
        <v>158</v>
      </c>
      <c r="AT192" s="221" t="s">
        <v>180</v>
      </c>
      <c r="AU192" s="221" t="s">
        <v>80</v>
      </c>
      <c r="AY192" s="17" t="s">
        <v>116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7" t="s">
        <v>8</v>
      </c>
      <c r="BK192" s="222">
        <f>ROUND(I192*H192,0)</f>
        <v>0</v>
      </c>
      <c r="BL192" s="17" t="s">
        <v>123</v>
      </c>
      <c r="BM192" s="221" t="s">
        <v>267</v>
      </c>
    </row>
    <row r="193" s="2" customFormat="1" ht="33" customHeight="1">
      <c r="A193" s="38"/>
      <c r="B193" s="39"/>
      <c r="C193" s="211" t="s">
        <v>268</v>
      </c>
      <c r="D193" s="211" t="s">
        <v>118</v>
      </c>
      <c r="E193" s="212" t="s">
        <v>269</v>
      </c>
      <c r="F193" s="213" t="s">
        <v>270</v>
      </c>
      <c r="G193" s="214" t="s">
        <v>254</v>
      </c>
      <c r="H193" s="215">
        <v>3</v>
      </c>
      <c r="I193" s="216"/>
      <c r="J193" s="215">
        <f>ROUND(I193*H193,0)</f>
        <v>0</v>
      </c>
      <c r="K193" s="213" t="s">
        <v>122</v>
      </c>
      <c r="L193" s="44"/>
      <c r="M193" s="217" t="s">
        <v>1</v>
      </c>
      <c r="N193" s="218" t="s">
        <v>39</v>
      </c>
      <c r="O193" s="91"/>
      <c r="P193" s="219">
        <f>O193*H193</f>
        <v>0</v>
      </c>
      <c r="Q193" s="219">
        <v>2.7999999999999999E-06</v>
      </c>
      <c r="R193" s="219">
        <f>Q193*H193</f>
        <v>8.3999999999999992E-06</v>
      </c>
      <c r="S193" s="219">
        <v>0</v>
      </c>
      <c r="T193" s="22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123</v>
      </c>
      <c r="AT193" s="221" t="s">
        <v>118</v>
      </c>
      <c r="AU193" s="221" t="s">
        <v>80</v>
      </c>
      <c r="AY193" s="17" t="s">
        <v>116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</v>
      </c>
      <c r="BK193" s="222">
        <f>ROUND(I193*H193,0)</f>
        <v>0</v>
      </c>
      <c r="BL193" s="17" t="s">
        <v>123</v>
      </c>
      <c r="BM193" s="221" t="s">
        <v>271</v>
      </c>
    </row>
    <row r="194" s="2" customFormat="1" ht="16.5" customHeight="1">
      <c r="A194" s="38"/>
      <c r="B194" s="39"/>
      <c r="C194" s="256" t="s">
        <v>272</v>
      </c>
      <c r="D194" s="256" t="s">
        <v>180</v>
      </c>
      <c r="E194" s="257" t="s">
        <v>273</v>
      </c>
      <c r="F194" s="258" t="s">
        <v>274</v>
      </c>
      <c r="G194" s="259" t="s">
        <v>254</v>
      </c>
      <c r="H194" s="260">
        <v>3</v>
      </c>
      <c r="I194" s="261"/>
      <c r="J194" s="260">
        <f>ROUND(I194*H194,0)</f>
        <v>0</v>
      </c>
      <c r="K194" s="258" t="s">
        <v>122</v>
      </c>
      <c r="L194" s="262"/>
      <c r="M194" s="263" t="s">
        <v>1</v>
      </c>
      <c r="N194" s="264" t="s">
        <v>39</v>
      </c>
      <c r="O194" s="91"/>
      <c r="P194" s="219">
        <f>O194*H194</f>
        <v>0</v>
      </c>
      <c r="Q194" s="219">
        <v>0.0051000000000000004</v>
      </c>
      <c r="R194" s="219">
        <f>Q194*H194</f>
        <v>0.015300000000000001</v>
      </c>
      <c r="S194" s="219">
        <v>0</v>
      </c>
      <c r="T194" s="22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1" t="s">
        <v>158</v>
      </c>
      <c r="AT194" s="221" t="s">
        <v>180</v>
      </c>
      <c r="AU194" s="221" t="s">
        <v>80</v>
      </c>
      <c r="AY194" s="17" t="s">
        <v>116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7" t="s">
        <v>8</v>
      </c>
      <c r="BK194" s="222">
        <f>ROUND(I194*H194,0)</f>
        <v>0</v>
      </c>
      <c r="BL194" s="17" t="s">
        <v>123</v>
      </c>
      <c r="BM194" s="221" t="s">
        <v>275</v>
      </c>
    </row>
    <row r="195" s="2" customFormat="1" ht="24.15" customHeight="1">
      <c r="A195" s="38"/>
      <c r="B195" s="39"/>
      <c r="C195" s="211" t="s">
        <v>276</v>
      </c>
      <c r="D195" s="211" t="s">
        <v>118</v>
      </c>
      <c r="E195" s="212" t="s">
        <v>277</v>
      </c>
      <c r="F195" s="213" t="s">
        <v>278</v>
      </c>
      <c r="G195" s="214" t="s">
        <v>254</v>
      </c>
      <c r="H195" s="215">
        <v>1</v>
      </c>
      <c r="I195" s="216"/>
      <c r="J195" s="215">
        <f>ROUND(I195*H195,0)</f>
        <v>0</v>
      </c>
      <c r="K195" s="213" t="s">
        <v>122</v>
      </c>
      <c r="L195" s="44"/>
      <c r="M195" s="217" t="s">
        <v>1</v>
      </c>
      <c r="N195" s="218" t="s">
        <v>39</v>
      </c>
      <c r="O195" s="91"/>
      <c r="P195" s="219">
        <f>O195*H195</f>
        <v>0</v>
      </c>
      <c r="Q195" s="219">
        <v>0.10832700000000001</v>
      </c>
      <c r="R195" s="219">
        <f>Q195*H195</f>
        <v>0.10832700000000001</v>
      </c>
      <c r="S195" s="219">
        <v>0</v>
      </c>
      <c r="T195" s="22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1" t="s">
        <v>123</v>
      </c>
      <c r="AT195" s="221" t="s">
        <v>118</v>
      </c>
      <c r="AU195" s="221" t="s">
        <v>80</v>
      </c>
      <c r="AY195" s="17" t="s">
        <v>116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7" t="s">
        <v>8</v>
      </c>
      <c r="BK195" s="222">
        <f>ROUND(I195*H195,0)</f>
        <v>0</v>
      </c>
      <c r="BL195" s="17" t="s">
        <v>123</v>
      </c>
      <c r="BM195" s="221" t="s">
        <v>279</v>
      </c>
    </row>
    <row r="196" s="2" customFormat="1" ht="24.15" customHeight="1">
      <c r="A196" s="38"/>
      <c r="B196" s="39"/>
      <c r="C196" s="211" t="s">
        <v>280</v>
      </c>
      <c r="D196" s="211" t="s">
        <v>118</v>
      </c>
      <c r="E196" s="212" t="s">
        <v>281</v>
      </c>
      <c r="F196" s="213" t="s">
        <v>282</v>
      </c>
      <c r="G196" s="214" t="s">
        <v>254</v>
      </c>
      <c r="H196" s="215">
        <v>1</v>
      </c>
      <c r="I196" s="216"/>
      <c r="J196" s="215">
        <f>ROUND(I196*H196,0)</f>
        <v>0</v>
      </c>
      <c r="K196" s="213" t="s">
        <v>122</v>
      </c>
      <c r="L196" s="44"/>
      <c r="M196" s="217" t="s">
        <v>1</v>
      </c>
      <c r="N196" s="218" t="s">
        <v>39</v>
      </c>
      <c r="O196" s="91"/>
      <c r="P196" s="219">
        <f>O196*H196</f>
        <v>0</v>
      </c>
      <c r="Q196" s="219">
        <v>0.112165</v>
      </c>
      <c r="R196" s="219">
        <f>Q196*H196</f>
        <v>0.112165</v>
      </c>
      <c r="S196" s="219">
        <v>0</v>
      </c>
      <c r="T196" s="22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1" t="s">
        <v>123</v>
      </c>
      <c r="AT196" s="221" t="s">
        <v>118</v>
      </c>
      <c r="AU196" s="221" t="s">
        <v>80</v>
      </c>
      <c r="AY196" s="17" t="s">
        <v>116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7" t="s">
        <v>8</v>
      </c>
      <c r="BK196" s="222">
        <f>ROUND(I196*H196,0)</f>
        <v>0</v>
      </c>
      <c r="BL196" s="17" t="s">
        <v>123</v>
      </c>
      <c r="BM196" s="221" t="s">
        <v>283</v>
      </c>
    </row>
    <row r="197" s="2" customFormat="1" ht="24.15" customHeight="1">
      <c r="A197" s="38"/>
      <c r="B197" s="39"/>
      <c r="C197" s="211" t="s">
        <v>284</v>
      </c>
      <c r="D197" s="211" t="s">
        <v>118</v>
      </c>
      <c r="E197" s="212" t="s">
        <v>285</v>
      </c>
      <c r="F197" s="213" t="s">
        <v>286</v>
      </c>
      <c r="G197" s="214" t="s">
        <v>254</v>
      </c>
      <c r="H197" s="215">
        <v>2</v>
      </c>
      <c r="I197" s="216"/>
      <c r="J197" s="215">
        <f>ROUND(I197*H197,0)</f>
        <v>0</v>
      </c>
      <c r="K197" s="213" t="s">
        <v>122</v>
      </c>
      <c r="L197" s="44"/>
      <c r="M197" s="217" t="s">
        <v>1</v>
      </c>
      <c r="N197" s="218" t="s">
        <v>39</v>
      </c>
      <c r="O197" s="91"/>
      <c r="P197" s="219">
        <f>O197*H197</f>
        <v>0</v>
      </c>
      <c r="Q197" s="219">
        <v>0.11044800000000001</v>
      </c>
      <c r="R197" s="219">
        <f>Q197*H197</f>
        <v>0.22089600000000001</v>
      </c>
      <c r="S197" s="219">
        <v>0</v>
      </c>
      <c r="T197" s="22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1" t="s">
        <v>123</v>
      </c>
      <c r="AT197" s="221" t="s">
        <v>118</v>
      </c>
      <c r="AU197" s="221" t="s">
        <v>80</v>
      </c>
      <c r="AY197" s="17" t="s">
        <v>116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7" t="s">
        <v>8</v>
      </c>
      <c r="BK197" s="222">
        <f>ROUND(I197*H197,0)</f>
        <v>0</v>
      </c>
      <c r="BL197" s="17" t="s">
        <v>123</v>
      </c>
      <c r="BM197" s="221" t="s">
        <v>287</v>
      </c>
    </row>
    <row r="198" s="2" customFormat="1" ht="24.15" customHeight="1">
      <c r="A198" s="38"/>
      <c r="B198" s="39"/>
      <c r="C198" s="211" t="s">
        <v>288</v>
      </c>
      <c r="D198" s="211" t="s">
        <v>118</v>
      </c>
      <c r="E198" s="212" t="s">
        <v>289</v>
      </c>
      <c r="F198" s="213" t="s">
        <v>290</v>
      </c>
      <c r="G198" s="214" t="s">
        <v>254</v>
      </c>
      <c r="H198" s="215">
        <v>4</v>
      </c>
      <c r="I198" s="216"/>
      <c r="J198" s="215">
        <f>ROUND(I198*H198,0)</f>
        <v>0</v>
      </c>
      <c r="K198" s="213" t="s">
        <v>122</v>
      </c>
      <c r="L198" s="44"/>
      <c r="M198" s="217" t="s">
        <v>1</v>
      </c>
      <c r="N198" s="218" t="s">
        <v>39</v>
      </c>
      <c r="O198" s="91"/>
      <c r="P198" s="219">
        <f>O198*H198</f>
        <v>0</v>
      </c>
      <c r="Q198" s="219">
        <v>0.024240000000000001</v>
      </c>
      <c r="R198" s="219">
        <f>Q198*H198</f>
        <v>0.096960000000000005</v>
      </c>
      <c r="S198" s="219">
        <v>0</v>
      </c>
      <c r="T198" s="22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1" t="s">
        <v>123</v>
      </c>
      <c r="AT198" s="221" t="s">
        <v>118</v>
      </c>
      <c r="AU198" s="221" t="s">
        <v>80</v>
      </c>
      <c r="AY198" s="17" t="s">
        <v>116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7" t="s">
        <v>8</v>
      </c>
      <c r="BK198" s="222">
        <f>ROUND(I198*H198,0)</f>
        <v>0</v>
      </c>
      <c r="BL198" s="17" t="s">
        <v>123</v>
      </c>
      <c r="BM198" s="221" t="s">
        <v>291</v>
      </c>
    </row>
    <row r="199" s="2" customFormat="1" ht="24.15" customHeight="1">
      <c r="A199" s="38"/>
      <c r="B199" s="39"/>
      <c r="C199" s="211" t="s">
        <v>292</v>
      </c>
      <c r="D199" s="211" t="s">
        <v>118</v>
      </c>
      <c r="E199" s="212" t="s">
        <v>293</v>
      </c>
      <c r="F199" s="213" t="s">
        <v>294</v>
      </c>
      <c r="G199" s="214" t="s">
        <v>254</v>
      </c>
      <c r="H199" s="215">
        <v>4</v>
      </c>
      <c r="I199" s="216"/>
      <c r="J199" s="215">
        <f>ROUND(I199*H199,0)</f>
        <v>0</v>
      </c>
      <c r="K199" s="213" t="s">
        <v>122</v>
      </c>
      <c r="L199" s="44"/>
      <c r="M199" s="217" t="s">
        <v>1</v>
      </c>
      <c r="N199" s="218" t="s">
        <v>39</v>
      </c>
      <c r="O199" s="91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1" t="s">
        <v>123</v>
      </c>
      <c r="AT199" s="221" t="s">
        <v>118</v>
      </c>
      <c r="AU199" s="221" t="s">
        <v>80</v>
      </c>
      <c r="AY199" s="17" t="s">
        <v>116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7" t="s">
        <v>8</v>
      </c>
      <c r="BK199" s="222">
        <f>ROUND(I199*H199,0)</f>
        <v>0</v>
      </c>
      <c r="BL199" s="17" t="s">
        <v>123</v>
      </c>
      <c r="BM199" s="221" t="s">
        <v>295</v>
      </c>
    </row>
    <row r="200" s="2" customFormat="1" ht="33" customHeight="1">
      <c r="A200" s="38"/>
      <c r="B200" s="39"/>
      <c r="C200" s="211" t="s">
        <v>296</v>
      </c>
      <c r="D200" s="211" t="s">
        <v>118</v>
      </c>
      <c r="E200" s="212" t="s">
        <v>297</v>
      </c>
      <c r="F200" s="213" t="s">
        <v>298</v>
      </c>
      <c r="G200" s="214" t="s">
        <v>254</v>
      </c>
      <c r="H200" s="215">
        <v>4</v>
      </c>
      <c r="I200" s="216"/>
      <c r="J200" s="215">
        <f>ROUND(I200*H200,0)</f>
        <v>0</v>
      </c>
      <c r="K200" s="213" t="s">
        <v>122</v>
      </c>
      <c r="L200" s="44"/>
      <c r="M200" s="217" t="s">
        <v>1</v>
      </c>
      <c r="N200" s="218" t="s">
        <v>39</v>
      </c>
      <c r="O200" s="91"/>
      <c r="P200" s="219">
        <f>O200*H200</f>
        <v>0</v>
      </c>
      <c r="Q200" s="219">
        <v>0.072720000000000007</v>
      </c>
      <c r="R200" s="219">
        <f>Q200*H200</f>
        <v>0.29088000000000003</v>
      </c>
      <c r="S200" s="219">
        <v>0</v>
      </c>
      <c r="T200" s="22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1" t="s">
        <v>123</v>
      </c>
      <c r="AT200" s="221" t="s">
        <v>118</v>
      </c>
      <c r="AU200" s="221" t="s">
        <v>80</v>
      </c>
      <c r="AY200" s="17" t="s">
        <v>116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7" t="s">
        <v>8</v>
      </c>
      <c r="BK200" s="222">
        <f>ROUND(I200*H200,0)</f>
        <v>0</v>
      </c>
      <c r="BL200" s="17" t="s">
        <v>123</v>
      </c>
      <c r="BM200" s="221" t="s">
        <v>299</v>
      </c>
    </row>
    <row r="201" s="2" customFormat="1" ht="21.75" customHeight="1">
      <c r="A201" s="38"/>
      <c r="B201" s="39"/>
      <c r="C201" s="211" t="s">
        <v>300</v>
      </c>
      <c r="D201" s="211" t="s">
        <v>118</v>
      </c>
      <c r="E201" s="212" t="s">
        <v>301</v>
      </c>
      <c r="F201" s="213" t="s">
        <v>302</v>
      </c>
      <c r="G201" s="214" t="s">
        <v>208</v>
      </c>
      <c r="H201" s="215">
        <v>68</v>
      </c>
      <c r="I201" s="216"/>
      <c r="J201" s="215">
        <f>ROUND(I201*H201,0)</f>
        <v>0</v>
      </c>
      <c r="K201" s="213" t="s">
        <v>122</v>
      </c>
      <c r="L201" s="44"/>
      <c r="M201" s="217" t="s">
        <v>1</v>
      </c>
      <c r="N201" s="218" t="s">
        <v>39</v>
      </c>
      <c r="O201" s="91"/>
      <c r="P201" s="219">
        <f>O201*H201</f>
        <v>0</v>
      </c>
      <c r="Q201" s="219">
        <v>9.4500000000000007E-05</v>
      </c>
      <c r="R201" s="219">
        <f>Q201*H201</f>
        <v>0.0064260000000000003</v>
      </c>
      <c r="S201" s="219">
        <v>0</v>
      </c>
      <c r="T201" s="22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1" t="s">
        <v>123</v>
      </c>
      <c r="AT201" s="221" t="s">
        <v>118</v>
      </c>
      <c r="AU201" s="221" t="s">
        <v>80</v>
      </c>
      <c r="AY201" s="17" t="s">
        <v>116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7" t="s">
        <v>8</v>
      </c>
      <c r="BK201" s="222">
        <f>ROUND(I201*H201,0)</f>
        <v>0</v>
      </c>
      <c r="BL201" s="17" t="s">
        <v>123</v>
      </c>
      <c r="BM201" s="221" t="s">
        <v>303</v>
      </c>
    </row>
    <row r="202" s="13" customFormat="1">
      <c r="A202" s="13"/>
      <c r="B202" s="223"/>
      <c r="C202" s="224"/>
      <c r="D202" s="225" t="s">
        <v>125</v>
      </c>
      <c r="E202" s="226" t="s">
        <v>1</v>
      </c>
      <c r="F202" s="227" t="s">
        <v>226</v>
      </c>
      <c r="G202" s="224"/>
      <c r="H202" s="228">
        <v>68</v>
      </c>
      <c r="I202" s="229"/>
      <c r="J202" s="224"/>
      <c r="K202" s="224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125</v>
      </c>
      <c r="AU202" s="234" t="s">
        <v>80</v>
      </c>
      <c r="AV202" s="13" t="s">
        <v>80</v>
      </c>
      <c r="AW202" s="13" t="s">
        <v>31</v>
      </c>
      <c r="AX202" s="13" t="s">
        <v>8</v>
      </c>
      <c r="AY202" s="234" t="s">
        <v>116</v>
      </c>
    </row>
    <row r="203" s="12" customFormat="1" ht="22.8" customHeight="1">
      <c r="A203" s="12"/>
      <c r="B203" s="195"/>
      <c r="C203" s="196"/>
      <c r="D203" s="197" t="s">
        <v>73</v>
      </c>
      <c r="E203" s="209" t="s">
        <v>164</v>
      </c>
      <c r="F203" s="209" t="s">
        <v>304</v>
      </c>
      <c r="G203" s="196"/>
      <c r="H203" s="196"/>
      <c r="I203" s="199"/>
      <c r="J203" s="210">
        <f>BK203</f>
        <v>0</v>
      </c>
      <c r="K203" s="196"/>
      <c r="L203" s="201"/>
      <c r="M203" s="202"/>
      <c r="N203" s="203"/>
      <c r="O203" s="203"/>
      <c r="P203" s="204">
        <f>SUM(P204:P206)</f>
        <v>0</v>
      </c>
      <c r="Q203" s="203"/>
      <c r="R203" s="204">
        <f>SUM(R204:R206)</f>
        <v>0.0482625</v>
      </c>
      <c r="S203" s="203"/>
      <c r="T203" s="205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6" t="s">
        <v>8</v>
      </c>
      <c r="AT203" s="207" t="s">
        <v>73</v>
      </c>
      <c r="AU203" s="207" t="s">
        <v>8</v>
      </c>
      <c r="AY203" s="206" t="s">
        <v>116</v>
      </c>
      <c r="BK203" s="208">
        <f>SUM(BK204:BK206)</f>
        <v>0</v>
      </c>
    </row>
    <row r="204" s="2" customFormat="1" ht="24.15" customHeight="1">
      <c r="A204" s="38"/>
      <c r="B204" s="39"/>
      <c r="C204" s="211" t="s">
        <v>305</v>
      </c>
      <c r="D204" s="211" t="s">
        <v>118</v>
      </c>
      <c r="E204" s="212" t="s">
        <v>306</v>
      </c>
      <c r="F204" s="213" t="s">
        <v>307</v>
      </c>
      <c r="G204" s="214" t="s">
        <v>121</v>
      </c>
      <c r="H204" s="215">
        <v>135</v>
      </c>
      <c r="I204" s="216"/>
      <c r="J204" s="215">
        <f>ROUND(I204*H204,0)</f>
        <v>0</v>
      </c>
      <c r="K204" s="213" t="s">
        <v>122</v>
      </c>
      <c r="L204" s="44"/>
      <c r="M204" s="217" t="s">
        <v>1</v>
      </c>
      <c r="N204" s="218" t="s">
        <v>39</v>
      </c>
      <c r="O204" s="91"/>
      <c r="P204" s="219">
        <f>O204*H204</f>
        <v>0</v>
      </c>
      <c r="Q204" s="219">
        <v>0.00035750000000000002</v>
      </c>
      <c r="R204" s="219">
        <f>Q204*H204</f>
        <v>0.0482625</v>
      </c>
      <c r="S204" s="219">
        <v>0</v>
      </c>
      <c r="T204" s="22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1" t="s">
        <v>123</v>
      </c>
      <c r="AT204" s="221" t="s">
        <v>118</v>
      </c>
      <c r="AU204" s="221" t="s">
        <v>80</v>
      </c>
      <c r="AY204" s="17" t="s">
        <v>116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7" t="s">
        <v>8</v>
      </c>
      <c r="BK204" s="222">
        <f>ROUND(I204*H204,0)</f>
        <v>0</v>
      </c>
      <c r="BL204" s="17" t="s">
        <v>123</v>
      </c>
      <c r="BM204" s="221" t="s">
        <v>308</v>
      </c>
    </row>
    <row r="205" s="13" customFormat="1">
      <c r="A205" s="13"/>
      <c r="B205" s="223"/>
      <c r="C205" s="224"/>
      <c r="D205" s="225" t="s">
        <v>125</v>
      </c>
      <c r="E205" s="226" t="s">
        <v>1</v>
      </c>
      <c r="F205" s="227" t="s">
        <v>309</v>
      </c>
      <c r="G205" s="224"/>
      <c r="H205" s="228">
        <v>135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125</v>
      </c>
      <c r="AU205" s="234" t="s">
        <v>80</v>
      </c>
      <c r="AV205" s="13" t="s">
        <v>80</v>
      </c>
      <c r="AW205" s="13" t="s">
        <v>31</v>
      </c>
      <c r="AX205" s="13" t="s">
        <v>8</v>
      </c>
      <c r="AY205" s="234" t="s">
        <v>116</v>
      </c>
    </row>
    <row r="206" s="2" customFormat="1" ht="16.5" customHeight="1">
      <c r="A206" s="38"/>
      <c r="B206" s="39"/>
      <c r="C206" s="211" t="s">
        <v>310</v>
      </c>
      <c r="D206" s="211" t="s">
        <v>118</v>
      </c>
      <c r="E206" s="212" t="s">
        <v>311</v>
      </c>
      <c r="F206" s="213" t="s">
        <v>312</v>
      </c>
      <c r="G206" s="214" t="s">
        <v>313</v>
      </c>
      <c r="H206" s="215">
        <v>1</v>
      </c>
      <c r="I206" s="216"/>
      <c r="J206" s="215">
        <f>ROUND(I206*H206,0)</f>
        <v>0</v>
      </c>
      <c r="K206" s="213" t="s">
        <v>1</v>
      </c>
      <c r="L206" s="44"/>
      <c r="M206" s="217" t="s">
        <v>1</v>
      </c>
      <c r="N206" s="218" t="s">
        <v>39</v>
      </c>
      <c r="O206" s="91"/>
      <c r="P206" s="219">
        <f>O206*H206</f>
        <v>0</v>
      </c>
      <c r="Q206" s="219">
        <v>0</v>
      </c>
      <c r="R206" s="219">
        <f>Q206*H206</f>
        <v>0</v>
      </c>
      <c r="S206" s="219">
        <v>0</v>
      </c>
      <c r="T206" s="22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1" t="s">
        <v>123</v>
      </c>
      <c r="AT206" s="221" t="s">
        <v>118</v>
      </c>
      <c r="AU206" s="221" t="s">
        <v>80</v>
      </c>
      <c r="AY206" s="17" t="s">
        <v>116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7" t="s">
        <v>8</v>
      </c>
      <c r="BK206" s="222">
        <f>ROUND(I206*H206,0)</f>
        <v>0</v>
      </c>
      <c r="BL206" s="17" t="s">
        <v>123</v>
      </c>
      <c r="BM206" s="221" t="s">
        <v>314</v>
      </c>
    </row>
    <row r="207" s="12" customFormat="1" ht="22.8" customHeight="1">
      <c r="A207" s="12"/>
      <c r="B207" s="195"/>
      <c r="C207" s="196"/>
      <c r="D207" s="197" t="s">
        <v>73</v>
      </c>
      <c r="E207" s="209" t="s">
        <v>315</v>
      </c>
      <c r="F207" s="209" t="s">
        <v>316</v>
      </c>
      <c r="G207" s="196"/>
      <c r="H207" s="196"/>
      <c r="I207" s="199"/>
      <c r="J207" s="210">
        <f>BK207</f>
        <v>0</v>
      </c>
      <c r="K207" s="196"/>
      <c r="L207" s="201"/>
      <c r="M207" s="202"/>
      <c r="N207" s="203"/>
      <c r="O207" s="203"/>
      <c r="P207" s="204">
        <f>P208</f>
        <v>0</v>
      </c>
      <c r="Q207" s="203"/>
      <c r="R207" s="204">
        <f>R208</f>
        <v>0</v>
      </c>
      <c r="S207" s="203"/>
      <c r="T207" s="205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6" t="s">
        <v>8</v>
      </c>
      <c r="AT207" s="207" t="s">
        <v>73</v>
      </c>
      <c r="AU207" s="207" t="s">
        <v>8</v>
      </c>
      <c r="AY207" s="206" t="s">
        <v>116</v>
      </c>
      <c r="BK207" s="208">
        <f>BK208</f>
        <v>0</v>
      </c>
    </row>
    <row r="208" s="2" customFormat="1" ht="24.15" customHeight="1">
      <c r="A208" s="38"/>
      <c r="B208" s="39"/>
      <c r="C208" s="211" t="s">
        <v>317</v>
      </c>
      <c r="D208" s="211" t="s">
        <v>118</v>
      </c>
      <c r="E208" s="212" t="s">
        <v>318</v>
      </c>
      <c r="F208" s="213" t="s">
        <v>319</v>
      </c>
      <c r="G208" s="214" t="s">
        <v>161</v>
      </c>
      <c r="H208" s="215">
        <v>1.4099999999999999</v>
      </c>
      <c r="I208" s="216"/>
      <c r="J208" s="215">
        <f>ROUND(I208*H208,0)</f>
        <v>0</v>
      </c>
      <c r="K208" s="213" t="s">
        <v>122</v>
      </c>
      <c r="L208" s="44"/>
      <c r="M208" s="217" t="s">
        <v>1</v>
      </c>
      <c r="N208" s="218" t="s">
        <v>39</v>
      </c>
      <c r="O208" s="91"/>
      <c r="P208" s="219">
        <f>O208*H208</f>
        <v>0</v>
      </c>
      <c r="Q208" s="219">
        <v>0</v>
      </c>
      <c r="R208" s="219">
        <f>Q208*H208</f>
        <v>0</v>
      </c>
      <c r="S208" s="219">
        <v>0</v>
      </c>
      <c r="T208" s="22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1" t="s">
        <v>123</v>
      </c>
      <c r="AT208" s="221" t="s">
        <v>118</v>
      </c>
      <c r="AU208" s="221" t="s">
        <v>80</v>
      </c>
      <c r="AY208" s="17" t="s">
        <v>116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7" t="s">
        <v>8</v>
      </c>
      <c r="BK208" s="222">
        <f>ROUND(I208*H208,0)</f>
        <v>0</v>
      </c>
      <c r="BL208" s="17" t="s">
        <v>123</v>
      </c>
      <c r="BM208" s="221" t="s">
        <v>320</v>
      </c>
    </row>
    <row r="209" s="12" customFormat="1" ht="25.92" customHeight="1">
      <c r="A209" s="12"/>
      <c r="B209" s="195"/>
      <c r="C209" s="196"/>
      <c r="D209" s="197" t="s">
        <v>73</v>
      </c>
      <c r="E209" s="198" t="s">
        <v>321</v>
      </c>
      <c r="F209" s="198" t="s">
        <v>322</v>
      </c>
      <c r="G209" s="196"/>
      <c r="H209" s="196"/>
      <c r="I209" s="199"/>
      <c r="J209" s="200">
        <f>BK209</f>
        <v>0</v>
      </c>
      <c r="K209" s="196"/>
      <c r="L209" s="201"/>
      <c r="M209" s="202"/>
      <c r="N209" s="203"/>
      <c r="O209" s="203"/>
      <c r="P209" s="204">
        <f>P210</f>
        <v>0</v>
      </c>
      <c r="Q209" s="203"/>
      <c r="R209" s="204">
        <f>R210</f>
        <v>0.00085499999999999997</v>
      </c>
      <c r="S209" s="203"/>
      <c r="T209" s="205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6" t="s">
        <v>80</v>
      </c>
      <c r="AT209" s="207" t="s">
        <v>73</v>
      </c>
      <c r="AU209" s="207" t="s">
        <v>74</v>
      </c>
      <c r="AY209" s="206" t="s">
        <v>116</v>
      </c>
      <c r="BK209" s="208">
        <f>BK210</f>
        <v>0</v>
      </c>
    </row>
    <row r="210" s="12" customFormat="1" ht="22.8" customHeight="1">
      <c r="A210" s="12"/>
      <c r="B210" s="195"/>
      <c r="C210" s="196"/>
      <c r="D210" s="197" t="s">
        <v>73</v>
      </c>
      <c r="E210" s="209" t="s">
        <v>323</v>
      </c>
      <c r="F210" s="209" t="s">
        <v>324</v>
      </c>
      <c r="G210" s="196"/>
      <c r="H210" s="196"/>
      <c r="I210" s="199"/>
      <c r="J210" s="210">
        <f>BK210</f>
        <v>0</v>
      </c>
      <c r="K210" s="196"/>
      <c r="L210" s="201"/>
      <c r="M210" s="202"/>
      <c r="N210" s="203"/>
      <c r="O210" s="203"/>
      <c r="P210" s="204">
        <f>SUM(P211:P212)</f>
        <v>0</v>
      </c>
      <c r="Q210" s="203"/>
      <c r="R210" s="204">
        <f>SUM(R211:R212)</f>
        <v>0.00085499999999999997</v>
      </c>
      <c r="S210" s="203"/>
      <c r="T210" s="205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6" t="s">
        <v>80</v>
      </c>
      <c r="AT210" s="207" t="s">
        <v>73</v>
      </c>
      <c r="AU210" s="207" t="s">
        <v>8</v>
      </c>
      <c r="AY210" s="206" t="s">
        <v>116</v>
      </c>
      <c r="BK210" s="208">
        <f>SUM(BK211:BK212)</f>
        <v>0</v>
      </c>
    </row>
    <row r="211" s="2" customFormat="1" ht="16.5" customHeight="1">
      <c r="A211" s="38"/>
      <c r="B211" s="39"/>
      <c r="C211" s="211" t="s">
        <v>325</v>
      </c>
      <c r="D211" s="211" t="s">
        <v>118</v>
      </c>
      <c r="E211" s="212" t="s">
        <v>326</v>
      </c>
      <c r="F211" s="213" t="s">
        <v>327</v>
      </c>
      <c r="G211" s="214" t="s">
        <v>254</v>
      </c>
      <c r="H211" s="215">
        <v>3</v>
      </c>
      <c r="I211" s="216"/>
      <c r="J211" s="215">
        <f>ROUND(I211*H211,0)</f>
        <v>0</v>
      </c>
      <c r="K211" s="213" t="s">
        <v>122</v>
      </c>
      <c r="L211" s="44"/>
      <c r="M211" s="217" t="s">
        <v>1</v>
      </c>
      <c r="N211" s="218" t="s">
        <v>39</v>
      </c>
      <c r="O211" s="91"/>
      <c r="P211" s="219">
        <f>O211*H211</f>
        <v>0</v>
      </c>
      <c r="Q211" s="219">
        <v>0.00028499999999999999</v>
      </c>
      <c r="R211" s="219">
        <f>Q211*H211</f>
        <v>0.00085499999999999997</v>
      </c>
      <c r="S211" s="219">
        <v>0</v>
      </c>
      <c r="T211" s="22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1" t="s">
        <v>198</v>
      </c>
      <c r="AT211" s="221" t="s">
        <v>118</v>
      </c>
      <c r="AU211" s="221" t="s">
        <v>80</v>
      </c>
      <c r="AY211" s="17" t="s">
        <v>116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7" t="s">
        <v>8</v>
      </c>
      <c r="BK211" s="222">
        <f>ROUND(I211*H211,0)</f>
        <v>0</v>
      </c>
      <c r="BL211" s="17" t="s">
        <v>198</v>
      </c>
      <c r="BM211" s="221" t="s">
        <v>328</v>
      </c>
    </row>
    <row r="212" s="2" customFormat="1" ht="24.15" customHeight="1">
      <c r="A212" s="38"/>
      <c r="B212" s="39"/>
      <c r="C212" s="211" t="s">
        <v>329</v>
      </c>
      <c r="D212" s="211" t="s">
        <v>118</v>
      </c>
      <c r="E212" s="212" t="s">
        <v>330</v>
      </c>
      <c r="F212" s="213" t="s">
        <v>331</v>
      </c>
      <c r="G212" s="214" t="s">
        <v>332</v>
      </c>
      <c r="H212" s="216"/>
      <c r="I212" s="216"/>
      <c r="J212" s="215">
        <f>ROUND(I212*H212,0)</f>
        <v>0</v>
      </c>
      <c r="K212" s="213" t="s">
        <v>122</v>
      </c>
      <c r="L212" s="44"/>
      <c r="M212" s="217" t="s">
        <v>1</v>
      </c>
      <c r="N212" s="218" t="s">
        <v>39</v>
      </c>
      <c r="O212" s="91"/>
      <c r="P212" s="219">
        <f>O212*H212</f>
        <v>0</v>
      </c>
      <c r="Q212" s="219">
        <v>0</v>
      </c>
      <c r="R212" s="219">
        <f>Q212*H212</f>
        <v>0</v>
      </c>
      <c r="S212" s="219">
        <v>0</v>
      </c>
      <c r="T212" s="22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1" t="s">
        <v>198</v>
      </c>
      <c r="AT212" s="221" t="s">
        <v>118</v>
      </c>
      <c r="AU212" s="221" t="s">
        <v>80</v>
      </c>
      <c r="AY212" s="17" t="s">
        <v>116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7" t="s">
        <v>8</v>
      </c>
      <c r="BK212" s="222">
        <f>ROUND(I212*H212,0)</f>
        <v>0</v>
      </c>
      <c r="BL212" s="17" t="s">
        <v>198</v>
      </c>
      <c r="BM212" s="221" t="s">
        <v>333</v>
      </c>
    </row>
    <row r="213" s="12" customFormat="1" ht="25.92" customHeight="1">
      <c r="A213" s="12"/>
      <c r="B213" s="195"/>
      <c r="C213" s="196"/>
      <c r="D213" s="197" t="s">
        <v>73</v>
      </c>
      <c r="E213" s="198" t="s">
        <v>334</v>
      </c>
      <c r="F213" s="198" t="s">
        <v>335</v>
      </c>
      <c r="G213" s="196"/>
      <c r="H213" s="196"/>
      <c r="I213" s="199"/>
      <c r="J213" s="200">
        <f>BK213</f>
        <v>0</v>
      </c>
      <c r="K213" s="196"/>
      <c r="L213" s="201"/>
      <c r="M213" s="202"/>
      <c r="N213" s="203"/>
      <c r="O213" s="203"/>
      <c r="P213" s="204">
        <f>P214+P216+P218</f>
        <v>0</v>
      </c>
      <c r="Q213" s="203"/>
      <c r="R213" s="204">
        <f>R214+R216+R218</f>
        <v>0</v>
      </c>
      <c r="S213" s="203"/>
      <c r="T213" s="205">
        <f>T214+T216+T218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6" t="s">
        <v>144</v>
      </c>
      <c r="AT213" s="207" t="s">
        <v>73</v>
      </c>
      <c r="AU213" s="207" t="s">
        <v>74</v>
      </c>
      <c r="AY213" s="206" t="s">
        <v>116</v>
      </c>
      <c r="BK213" s="208">
        <f>BK214+BK216+BK218</f>
        <v>0</v>
      </c>
    </row>
    <row r="214" s="12" customFormat="1" ht="22.8" customHeight="1">
      <c r="A214" s="12"/>
      <c r="B214" s="195"/>
      <c r="C214" s="196"/>
      <c r="D214" s="197" t="s">
        <v>73</v>
      </c>
      <c r="E214" s="209" t="s">
        <v>336</v>
      </c>
      <c r="F214" s="209" t="s">
        <v>337</v>
      </c>
      <c r="G214" s="196"/>
      <c r="H214" s="196"/>
      <c r="I214" s="199"/>
      <c r="J214" s="210">
        <f>BK214</f>
        <v>0</v>
      </c>
      <c r="K214" s="196"/>
      <c r="L214" s="201"/>
      <c r="M214" s="202"/>
      <c r="N214" s="203"/>
      <c r="O214" s="203"/>
      <c r="P214" s="204">
        <f>P215</f>
        <v>0</v>
      </c>
      <c r="Q214" s="203"/>
      <c r="R214" s="204">
        <f>R215</f>
        <v>0</v>
      </c>
      <c r="S214" s="203"/>
      <c r="T214" s="205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6" t="s">
        <v>144</v>
      </c>
      <c r="AT214" s="207" t="s">
        <v>73</v>
      </c>
      <c r="AU214" s="207" t="s">
        <v>8</v>
      </c>
      <c r="AY214" s="206" t="s">
        <v>116</v>
      </c>
      <c r="BK214" s="208">
        <f>BK215</f>
        <v>0</v>
      </c>
    </row>
    <row r="215" s="2" customFormat="1" ht="16.5" customHeight="1">
      <c r="A215" s="38"/>
      <c r="B215" s="39"/>
      <c r="C215" s="211" t="s">
        <v>338</v>
      </c>
      <c r="D215" s="211" t="s">
        <v>118</v>
      </c>
      <c r="E215" s="212" t="s">
        <v>339</v>
      </c>
      <c r="F215" s="213" t="s">
        <v>337</v>
      </c>
      <c r="G215" s="214" t="s">
        <v>340</v>
      </c>
      <c r="H215" s="215">
        <v>1</v>
      </c>
      <c r="I215" s="216"/>
      <c r="J215" s="215">
        <f>ROUND(I215*H215,0)</f>
        <v>0</v>
      </c>
      <c r="K215" s="213" t="s">
        <v>122</v>
      </c>
      <c r="L215" s="44"/>
      <c r="M215" s="217" t="s">
        <v>1</v>
      </c>
      <c r="N215" s="218" t="s">
        <v>39</v>
      </c>
      <c r="O215" s="91"/>
      <c r="P215" s="219">
        <f>O215*H215</f>
        <v>0</v>
      </c>
      <c r="Q215" s="219">
        <v>0</v>
      </c>
      <c r="R215" s="219">
        <f>Q215*H215</f>
        <v>0</v>
      </c>
      <c r="S215" s="219">
        <v>0</v>
      </c>
      <c r="T215" s="22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1" t="s">
        <v>341</v>
      </c>
      <c r="AT215" s="221" t="s">
        <v>118</v>
      </c>
      <c r="AU215" s="221" t="s">
        <v>80</v>
      </c>
      <c r="AY215" s="17" t="s">
        <v>116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7" t="s">
        <v>8</v>
      </c>
      <c r="BK215" s="222">
        <f>ROUND(I215*H215,0)</f>
        <v>0</v>
      </c>
      <c r="BL215" s="17" t="s">
        <v>341</v>
      </c>
      <c r="BM215" s="221" t="s">
        <v>342</v>
      </c>
    </row>
    <row r="216" s="12" customFormat="1" ht="22.8" customHeight="1">
      <c r="A216" s="12"/>
      <c r="B216" s="195"/>
      <c r="C216" s="196"/>
      <c r="D216" s="197" t="s">
        <v>73</v>
      </c>
      <c r="E216" s="209" t="s">
        <v>343</v>
      </c>
      <c r="F216" s="209" t="s">
        <v>344</v>
      </c>
      <c r="G216" s="196"/>
      <c r="H216" s="196"/>
      <c r="I216" s="199"/>
      <c r="J216" s="210">
        <f>BK216</f>
        <v>0</v>
      </c>
      <c r="K216" s="196"/>
      <c r="L216" s="201"/>
      <c r="M216" s="202"/>
      <c r="N216" s="203"/>
      <c r="O216" s="203"/>
      <c r="P216" s="204">
        <f>P217</f>
        <v>0</v>
      </c>
      <c r="Q216" s="203"/>
      <c r="R216" s="204">
        <f>R217</f>
        <v>0</v>
      </c>
      <c r="S216" s="203"/>
      <c r="T216" s="205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6" t="s">
        <v>144</v>
      </c>
      <c r="AT216" s="207" t="s">
        <v>73</v>
      </c>
      <c r="AU216" s="207" t="s">
        <v>8</v>
      </c>
      <c r="AY216" s="206" t="s">
        <v>116</v>
      </c>
      <c r="BK216" s="208">
        <f>BK217</f>
        <v>0</v>
      </c>
    </row>
    <row r="217" s="2" customFormat="1" ht="16.5" customHeight="1">
      <c r="A217" s="38"/>
      <c r="B217" s="39"/>
      <c r="C217" s="211" t="s">
        <v>345</v>
      </c>
      <c r="D217" s="211" t="s">
        <v>118</v>
      </c>
      <c r="E217" s="212" t="s">
        <v>346</v>
      </c>
      <c r="F217" s="213" t="s">
        <v>344</v>
      </c>
      <c r="G217" s="214" t="s">
        <v>340</v>
      </c>
      <c r="H217" s="215">
        <v>1</v>
      </c>
      <c r="I217" s="216"/>
      <c r="J217" s="215">
        <f>ROUND(I217*H217,0)</f>
        <v>0</v>
      </c>
      <c r="K217" s="213" t="s">
        <v>122</v>
      </c>
      <c r="L217" s="44"/>
      <c r="M217" s="217" t="s">
        <v>1</v>
      </c>
      <c r="N217" s="218" t="s">
        <v>39</v>
      </c>
      <c r="O217" s="91"/>
      <c r="P217" s="219">
        <f>O217*H217</f>
        <v>0</v>
      </c>
      <c r="Q217" s="219">
        <v>0</v>
      </c>
      <c r="R217" s="219">
        <f>Q217*H217</f>
        <v>0</v>
      </c>
      <c r="S217" s="219">
        <v>0</v>
      </c>
      <c r="T217" s="22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1" t="s">
        <v>341</v>
      </c>
      <c r="AT217" s="221" t="s">
        <v>118</v>
      </c>
      <c r="AU217" s="221" t="s">
        <v>80</v>
      </c>
      <c r="AY217" s="17" t="s">
        <v>116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7" t="s">
        <v>8</v>
      </c>
      <c r="BK217" s="222">
        <f>ROUND(I217*H217,0)</f>
        <v>0</v>
      </c>
      <c r="BL217" s="17" t="s">
        <v>341</v>
      </c>
      <c r="BM217" s="221" t="s">
        <v>347</v>
      </c>
    </row>
    <row r="218" s="12" customFormat="1" ht="22.8" customHeight="1">
      <c r="A218" s="12"/>
      <c r="B218" s="195"/>
      <c r="C218" s="196"/>
      <c r="D218" s="197" t="s">
        <v>73</v>
      </c>
      <c r="E218" s="209" t="s">
        <v>348</v>
      </c>
      <c r="F218" s="209" t="s">
        <v>349</v>
      </c>
      <c r="G218" s="196"/>
      <c r="H218" s="196"/>
      <c r="I218" s="199"/>
      <c r="J218" s="210">
        <f>BK218</f>
        <v>0</v>
      </c>
      <c r="K218" s="196"/>
      <c r="L218" s="201"/>
      <c r="M218" s="202"/>
      <c r="N218" s="203"/>
      <c r="O218" s="203"/>
      <c r="P218" s="204">
        <f>P219</f>
        <v>0</v>
      </c>
      <c r="Q218" s="203"/>
      <c r="R218" s="204">
        <f>R219</f>
        <v>0</v>
      </c>
      <c r="S218" s="203"/>
      <c r="T218" s="205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6" t="s">
        <v>144</v>
      </c>
      <c r="AT218" s="207" t="s">
        <v>73</v>
      </c>
      <c r="AU218" s="207" t="s">
        <v>8</v>
      </c>
      <c r="AY218" s="206" t="s">
        <v>116</v>
      </c>
      <c r="BK218" s="208">
        <f>BK219</f>
        <v>0</v>
      </c>
    </row>
    <row r="219" s="2" customFormat="1" ht="16.5" customHeight="1">
      <c r="A219" s="38"/>
      <c r="B219" s="39"/>
      <c r="C219" s="211" t="s">
        <v>350</v>
      </c>
      <c r="D219" s="211" t="s">
        <v>118</v>
      </c>
      <c r="E219" s="212" t="s">
        <v>351</v>
      </c>
      <c r="F219" s="213" t="s">
        <v>349</v>
      </c>
      <c r="G219" s="214" t="s">
        <v>340</v>
      </c>
      <c r="H219" s="215">
        <v>1</v>
      </c>
      <c r="I219" s="216"/>
      <c r="J219" s="215">
        <f>ROUND(I219*H219,0)</f>
        <v>0</v>
      </c>
      <c r="K219" s="213" t="s">
        <v>122</v>
      </c>
      <c r="L219" s="44"/>
      <c r="M219" s="265" t="s">
        <v>1</v>
      </c>
      <c r="N219" s="266" t="s">
        <v>39</v>
      </c>
      <c r="O219" s="267"/>
      <c r="P219" s="268">
        <f>O219*H219</f>
        <v>0</v>
      </c>
      <c r="Q219" s="268">
        <v>0</v>
      </c>
      <c r="R219" s="268">
        <f>Q219*H219</f>
        <v>0</v>
      </c>
      <c r="S219" s="268">
        <v>0</v>
      </c>
      <c r="T219" s="269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1" t="s">
        <v>341</v>
      </c>
      <c r="AT219" s="221" t="s">
        <v>118</v>
      </c>
      <c r="AU219" s="221" t="s">
        <v>80</v>
      </c>
      <c r="AY219" s="17" t="s">
        <v>116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7" t="s">
        <v>8</v>
      </c>
      <c r="BK219" s="222">
        <f>ROUND(I219*H219,0)</f>
        <v>0</v>
      </c>
      <c r="BL219" s="17" t="s">
        <v>341</v>
      </c>
      <c r="BM219" s="221" t="s">
        <v>352</v>
      </c>
    </row>
    <row r="220" s="2" customFormat="1" ht="6.96" customHeight="1">
      <c r="A220" s="38"/>
      <c r="B220" s="66"/>
      <c r="C220" s="67"/>
      <c r="D220" s="67"/>
      <c r="E220" s="67"/>
      <c r="F220" s="67"/>
      <c r="G220" s="67"/>
      <c r="H220" s="67"/>
      <c r="I220" s="67"/>
      <c r="J220" s="67"/>
      <c r="K220" s="67"/>
      <c r="L220" s="44"/>
      <c r="M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</row>
  </sheetData>
  <sheetProtection sheet="1" autoFilter="0" formatColumns="0" formatRows="0" objects="1" scenarios="1" spinCount="100000" saltValue="a7Rk12ct/dwqe88mW/DZ/otvx0HYn1FhyRWZzLhSY8CeQOvMtWw7YIDX4ncq37rpOs6ShaMu54YZQv1itAomBg==" hashValue="DFUN8/JUVSYy1ecDlGXXYN4ILA+3ZLUxJxkOrC6TKKWMhpKZXKZ6ri0J0OGOvm5BTDP4yv4hLlNP+RxJsn4JNA==" algorithmName="SHA-512" password="CC35"/>
  <autoFilter ref="C125:K219"/>
  <mergeCells count="6">
    <mergeCell ref="E7:H7"/>
    <mergeCell ref="E16:H16"/>
    <mergeCell ref="E25:H25"/>
    <mergeCell ref="E85:H85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</dc:creator>
  <cp:lastModifiedBy>Roman</cp:lastModifiedBy>
  <dcterms:created xsi:type="dcterms:W3CDTF">2023-10-12T09:42:39Z</dcterms:created>
  <dcterms:modified xsi:type="dcterms:W3CDTF">2023-10-12T09:42:41Z</dcterms:modified>
</cp:coreProperties>
</file>